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nry\Desktop\DCSMM\Chapitre 4 - Coût de la dégradation\2_Données\Intégration SEXTANT\"/>
    </mc:Choice>
  </mc:AlternateContent>
  <bookViews>
    <workbookView xWindow="0" yWindow="0" windowWidth="28800" windowHeight="13944"/>
  </bookViews>
  <sheets>
    <sheet name="Eutrophisatio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D45" i="3"/>
  <c r="C45" i="3"/>
  <c r="B45" i="3"/>
  <c r="F36" i="3"/>
  <c r="E36" i="3"/>
  <c r="D36" i="3"/>
  <c r="C36" i="3"/>
  <c r="B36" i="3"/>
  <c r="B25" i="3"/>
  <c r="F25" i="3"/>
  <c r="E25" i="3"/>
  <c r="D25" i="3"/>
  <c r="C25" i="3"/>
  <c r="B46" i="3" l="1"/>
  <c r="C46" i="3"/>
  <c r="D46" i="3"/>
  <c r="F46" i="3"/>
  <c r="E46" i="3"/>
</calcChain>
</file>

<file path=xl/sharedStrings.xml><?xml version="1.0" encoding="utf-8"?>
<sst xmlns="http://schemas.openxmlformats.org/spreadsheetml/2006/main" count="140" uniqueCount="78">
  <si>
    <t>Coût des actions de suivi et d'information</t>
  </si>
  <si>
    <t>Réseau de suivi du phytoplancton et des phycotoxines, REPHY</t>
  </si>
  <si>
    <t>Volet phytoplancton du service d'observation en milieu littoral, SOMLIT</t>
  </si>
  <si>
    <t>Recherche et suivi des connaissance</t>
  </si>
  <si>
    <t>Mesures agro-environnementales</t>
  </si>
  <si>
    <t>Abbattement des concentration en azote domestique</t>
  </si>
  <si>
    <t>Ramassage des algues vertes</t>
  </si>
  <si>
    <t>Traitement des algues vertes</t>
  </si>
  <si>
    <t>Métropole</t>
  </si>
  <si>
    <t>MMN</t>
  </si>
  <si>
    <t>MC</t>
  </si>
  <si>
    <t>GDG</t>
  </si>
  <si>
    <t>MO</t>
  </si>
  <si>
    <t>Période</t>
  </si>
  <si>
    <t>Source</t>
  </si>
  <si>
    <t>Commentaire</t>
  </si>
  <si>
    <t>nc</t>
  </si>
  <si>
    <t>Ifremer, 2017</t>
  </si>
  <si>
    <t>Bibliographie</t>
  </si>
  <si>
    <t>CEVA, 2017</t>
  </si>
  <si>
    <t>Année de référence, 2014</t>
  </si>
  <si>
    <t>Année de référence, 2016</t>
  </si>
  <si>
    <t>AFB, 2017</t>
  </si>
  <si>
    <t xml:space="preserve"> </t>
  </si>
  <si>
    <t>Suivi des marées vertes</t>
  </si>
  <si>
    <t>Moyenne sur 6 ans</t>
  </si>
  <si>
    <t>Réseau de suivi lagunaire, RSL</t>
  </si>
  <si>
    <t>Plan de lutte contre les algues vertes, PLAV - Volet 1</t>
  </si>
  <si>
    <t>Actions de suivi de la commission OSPAR</t>
  </si>
  <si>
    <t>Subvention et personnels de la DEB</t>
  </si>
  <si>
    <t>Coût des actions de prévention et d'évitement</t>
  </si>
  <si>
    <t>Aides à la réduction des pollutions d'origine agricole</t>
  </si>
  <si>
    <t>Coût des actions d'atténuation</t>
  </si>
  <si>
    <t>Etudes et suivis financées par l'AFB</t>
  </si>
  <si>
    <t>Mesures et actions financées par l'AFB</t>
  </si>
  <si>
    <t>Plan de lutte contre les algues vertes, PLAV - Volet 2</t>
  </si>
  <si>
    <r>
      <t xml:space="preserve">Plan de lutte contre les algues vertes, PLAV - Volet 3 </t>
    </r>
    <r>
      <rPr>
        <b/>
        <i/>
        <sz val="10"/>
        <color theme="1"/>
        <rFont val="Calibri"/>
        <family val="2"/>
        <scheme val="minor"/>
      </rPr>
      <t>(hors MAE)</t>
    </r>
  </si>
  <si>
    <t>Moyenne sur 2 ans</t>
  </si>
  <si>
    <t>Année de référence, 2013</t>
  </si>
  <si>
    <t>MTES - DEB, 2017</t>
  </si>
  <si>
    <t>Moyenne sur 2 à 6 ans</t>
  </si>
  <si>
    <t>AESN, 2017 ; CEVA, 2017</t>
  </si>
  <si>
    <t>Moyenne sur 4 ans</t>
  </si>
  <si>
    <t>CEVA, 2017 ; Bibliographie</t>
  </si>
  <si>
    <t>Cout du volet "environnement" du REPHY</t>
  </si>
  <si>
    <t>Prise en compte uniquement des suivis lagunaires (hors canaux et cours). Pris en compte car écosystèmes témoins de l'eutrophisation en MO et en étroite communication avec le milieu marin</t>
  </si>
  <si>
    <t>Répartition des volets du PLAV fonction des actions</t>
  </si>
  <si>
    <t>Reliquats azotés</t>
  </si>
  <si>
    <t>Conservation d'une action mise en avant au cycle 1 mais dont le financement est assuré dans le cadre du PLAV</t>
  </si>
  <si>
    <t>Chiffre MO excluant la Corse (absence de données)</t>
  </si>
  <si>
    <t>DRAAF, 2017</t>
  </si>
  <si>
    <t>Epandage</t>
  </si>
  <si>
    <t>Compostage</t>
  </si>
  <si>
    <t>Prime herbagère agro-environnementale, PHAE</t>
  </si>
  <si>
    <t>Système fourrager économe en intrant, SFEI</t>
  </si>
  <si>
    <t>Conversion à l'agriculture biologique, CAB</t>
  </si>
  <si>
    <t>Mesures agro-environnementales territoriales, MAET</t>
  </si>
  <si>
    <t>Chiffre MO excluant la Corse (absence de données) ; MAET de la région Bretagne correspondant aux MAE du PLAV</t>
  </si>
  <si>
    <t>Coût des stations qui seront intégrés au PhytObs en 2017</t>
  </si>
  <si>
    <t>Base de données ERU, 2017 ; AEAP, 2017</t>
  </si>
  <si>
    <t xml:space="preserve">Données du 10e programme de financement des AE </t>
  </si>
  <si>
    <t>Investissement</t>
  </si>
  <si>
    <t>Observatoire MERA, 2017</t>
  </si>
  <si>
    <t>European monitoring and evaluation programme, EMEP</t>
  </si>
  <si>
    <t>Année de référence, 2017</t>
  </si>
  <si>
    <t>AMURE, 2017</t>
  </si>
  <si>
    <t>Programme de recherche supplémentaires dédié à l'Eutrophisation*</t>
  </si>
  <si>
    <t>GIP Seine Aval, 2017 ; UPMC, 2017 ; Bibliographie</t>
  </si>
  <si>
    <t>Coût de la recherche dédié à l'eutrophisation</t>
  </si>
  <si>
    <t>TOTAL</t>
  </si>
  <si>
    <t>TOTAL - Suivi et information</t>
  </si>
  <si>
    <t>TOTAL - Prévention et évitement</t>
  </si>
  <si>
    <t>TOTAL - Atténuation</t>
  </si>
  <si>
    <t>Synthèse des coûts - Eutrophisation</t>
  </si>
  <si>
    <r>
      <rPr>
        <b/>
        <sz val="10"/>
        <color theme="1"/>
        <rFont val="Calibri"/>
        <family val="2"/>
        <scheme val="minor"/>
      </rPr>
      <t>Sous-régions marines concernées</t>
    </r>
    <r>
      <rPr>
        <sz val="10"/>
        <color theme="1"/>
        <rFont val="Calibri"/>
        <family val="2"/>
        <scheme val="minor"/>
      </rPr>
      <t xml:space="preserve"> : MMN, MC, GDG, MO</t>
    </r>
  </si>
  <si>
    <r>
      <rPr>
        <b/>
        <sz val="10"/>
        <color theme="1"/>
        <rFont val="Calibri"/>
        <family val="2"/>
        <scheme val="minor"/>
      </rPr>
      <t>Statut</t>
    </r>
    <r>
      <rPr>
        <sz val="10"/>
        <color theme="1"/>
        <rFont val="Calibri"/>
        <family val="2"/>
        <scheme val="minor"/>
      </rPr>
      <t xml:space="preserve"> : Public</t>
    </r>
  </si>
  <si>
    <r>
      <rPr>
        <b/>
        <sz val="10"/>
        <color theme="1"/>
        <rFont val="Calibri"/>
        <family val="2"/>
        <scheme val="minor"/>
      </rPr>
      <t>Sources des données</t>
    </r>
    <r>
      <rPr>
        <sz val="10"/>
        <color theme="1"/>
        <rFont val="Calibri"/>
        <family val="2"/>
        <scheme val="minor"/>
      </rPr>
      <t xml:space="preserve"> : Multiples</t>
    </r>
  </si>
  <si>
    <r>
      <rPr>
        <b/>
        <sz val="10"/>
        <color theme="1"/>
        <rFont val="Calibri"/>
        <family val="2"/>
        <scheme val="minor"/>
      </rPr>
      <t xml:space="preserve">Période </t>
    </r>
    <r>
      <rPr>
        <sz val="10"/>
        <color theme="1"/>
        <rFont val="Calibri"/>
        <family val="2"/>
        <scheme val="minor"/>
      </rPr>
      <t>: Variable, de 2012 à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</si>
</sst>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0" fillId="0" borderId="1" xfId="0" applyNumberFormat="1" applyBorder="1"/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0" fillId="0" borderId="0" xfId="0" applyFont="1"/>
    <xf numFmtId="165" fontId="4" fillId="4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165" fontId="11" fillId="8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165" fontId="12" fillId="9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5" fontId="4" fillId="9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2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I6" sqref="I6"/>
    </sheetView>
  </sheetViews>
  <sheetFormatPr baseColWidth="10" defaultRowHeight="14.4" x14ac:dyDescent="0.3"/>
  <cols>
    <col min="1" max="1" width="57.5546875" customWidth="1"/>
    <col min="2" max="6" width="13.5546875" customWidth="1"/>
    <col min="7" max="7" width="18.88671875" customWidth="1"/>
    <col min="8" max="8" width="20.6640625" customWidth="1"/>
    <col min="9" max="9" width="39.44140625" customWidth="1"/>
  </cols>
  <sheetData>
    <row r="1" spans="1:15" ht="15.6" x14ac:dyDescent="0.3">
      <c r="A1" s="25" t="s">
        <v>73</v>
      </c>
    </row>
    <row r="3" spans="1:15" x14ac:dyDescent="0.3">
      <c r="A3" s="59" t="s">
        <v>76</v>
      </c>
      <c r="B3" s="59"/>
      <c r="C3" s="59"/>
      <c r="D3" s="59"/>
      <c r="E3" s="59"/>
      <c r="F3" s="59"/>
      <c r="G3" s="59"/>
      <c r="H3" s="59"/>
      <c r="I3" s="59"/>
      <c r="J3" s="56"/>
      <c r="K3" s="56"/>
      <c r="L3" s="56"/>
      <c r="M3" s="56"/>
      <c r="N3" s="56"/>
      <c r="O3" s="56"/>
    </row>
    <row r="4" spans="1:15" x14ac:dyDescent="0.3">
      <c r="A4" s="56"/>
      <c r="C4" s="49"/>
      <c r="D4" s="57"/>
      <c r="E4" s="49"/>
      <c r="I4" s="56"/>
      <c r="J4" s="56"/>
      <c r="K4" s="56"/>
      <c r="L4" s="56"/>
      <c r="M4" s="56"/>
      <c r="N4" s="56"/>
      <c r="O4" s="56"/>
    </row>
    <row r="5" spans="1:15" x14ac:dyDescent="0.3">
      <c r="A5" s="56" t="s">
        <v>77</v>
      </c>
      <c r="C5" s="49"/>
      <c r="D5" s="57"/>
      <c r="E5" s="49"/>
      <c r="I5" s="56"/>
      <c r="J5" s="56"/>
      <c r="K5" s="56"/>
      <c r="L5" s="56"/>
      <c r="M5" s="56"/>
      <c r="N5" s="56"/>
      <c r="O5" s="56"/>
    </row>
    <row r="6" spans="1:15" x14ac:dyDescent="0.3">
      <c r="A6" s="56"/>
      <c r="C6" s="49"/>
      <c r="D6" s="57"/>
      <c r="E6" s="49"/>
      <c r="I6" s="56"/>
      <c r="J6" s="56"/>
      <c r="K6" s="56"/>
      <c r="L6" s="56"/>
      <c r="M6" s="56"/>
      <c r="N6" s="56"/>
      <c r="O6" s="56"/>
    </row>
    <row r="7" spans="1:15" x14ac:dyDescent="0.3">
      <c r="A7" s="56" t="s">
        <v>74</v>
      </c>
      <c r="C7" s="49"/>
      <c r="D7" s="57"/>
      <c r="E7" s="49"/>
      <c r="I7" s="56"/>
      <c r="J7" s="56"/>
      <c r="K7" s="56"/>
      <c r="L7" s="56"/>
      <c r="M7" s="56"/>
      <c r="N7" s="56"/>
      <c r="O7" s="56"/>
    </row>
    <row r="8" spans="1:15" x14ac:dyDescent="0.3">
      <c r="A8" s="56"/>
      <c r="C8" s="49"/>
      <c r="D8" s="57"/>
      <c r="E8" s="49"/>
      <c r="I8" s="56"/>
      <c r="J8" s="56"/>
      <c r="K8" s="56"/>
      <c r="L8" s="56"/>
      <c r="M8" s="56"/>
      <c r="N8" s="56"/>
      <c r="O8" s="56"/>
    </row>
    <row r="9" spans="1:15" x14ac:dyDescent="0.3">
      <c r="A9" s="58" t="s">
        <v>75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6"/>
      <c r="N9" s="56"/>
      <c r="O9" s="56"/>
    </row>
    <row r="11" spans="1:15" x14ac:dyDescent="0.3"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17" t="s">
        <v>15</v>
      </c>
    </row>
    <row r="12" spans="1:15" x14ac:dyDescent="0.3">
      <c r="A12" s="5" t="s">
        <v>0</v>
      </c>
      <c r="B12" s="3"/>
      <c r="C12" s="21"/>
      <c r="D12" s="3"/>
      <c r="E12" s="3"/>
      <c r="F12" s="3"/>
      <c r="G12" s="7"/>
      <c r="H12" s="8"/>
      <c r="I12" s="12"/>
    </row>
    <row r="13" spans="1:15" s="1" customFormat="1" x14ac:dyDescent="0.3">
      <c r="A13" s="9" t="s">
        <v>1</v>
      </c>
      <c r="B13" s="28">
        <v>2231357.9900000002</v>
      </c>
      <c r="C13" s="31">
        <v>667954.4</v>
      </c>
      <c r="D13" s="26">
        <v>651454.27</v>
      </c>
      <c r="E13" s="27">
        <v>581215.07999999996</v>
      </c>
      <c r="F13" s="43">
        <v>330734.24</v>
      </c>
      <c r="G13" s="4" t="s">
        <v>21</v>
      </c>
      <c r="H13" s="13" t="s">
        <v>17</v>
      </c>
      <c r="I13" s="16" t="s">
        <v>44</v>
      </c>
    </row>
    <row r="14" spans="1:15" s="1" customFormat="1" ht="17.399999999999999" customHeight="1" x14ac:dyDescent="0.3">
      <c r="A14" s="9" t="s">
        <v>2</v>
      </c>
      <c r="B14" s="28">
        <v>299320</v>
      </c>
      <c r="C14" s="31">
        <v>40689</v>
      </c>
      <c r="D14" s="26">
        <v>99122</v>
      </c>
      <c r="E14" s="27">
        <v>72662</v>
      </c>
      <c r="F14" s="43">
        <v>86847</v>
      </c>
      <c r="G14" s="4" t="s">
        <v>21</v>
      </c>
      <c r="H14" s="13" t="s">
        <v>17</v>
      </c>
      <c r="I14" s="16" t="s">
        <v>58</v>
      </c>
    </row>
    <row r="15" spans="1:15" s="1" customFormat="1" ht="48" x14ac:dyDescent="0.3">
      <c r="A15" s="9" t="s">
        <v>26</v>
      </c>
      <c r="B15" s="22">
        <v>361195.2</v>
      </c>
      <c r="C15" s="23" t="s">
        <v>16</v>
      </c>
      <c r="D15" s="23" t="s">
        <v>16</v>
      </c>
      <c r="E15" s="23" t="s">
        <v>16</v>
      </c>
      <c r="F15" s="22">
        <v>361195.2</v>
      </c>
      <c r="G15" s="4" t="s">
        <v>38</v>
      </c>
      <c r="H15" s="13" t="s">
        <v>17</v>
      </c>
      <c r="I15" s="16" t="s">
        <v>45</v>
      </c>
    </row>
    <row r="16" spans="1:15" s="1" customFormat="1" x14ac:dyDescent="0.3">
      <c r="A16" s="9" t="s">
        <v>24</v>
      </c>
      <c r="B16" s="28">
        <v>600000</v>
      </c>
      <c r="C16" s="31">
        <v>200000</v>
      </c>
      <c r="D16" s="26">
        <v>200000</v>
      </c>
      <c r="E16" s="27">
        <v>200000</v>
      </c>
      <c r="F16" s="23" t="s">
        <v>16</v>
      </c>
      <c r="G16" s="4" t="s">
        <v>25</v>
      </c>
      <c r="H16" s="13" t="s">
        <v>19</v>
      </c>
      <c r="I16" s="16"/>
    </row>
    <row r="17" spans="1:10" s="1" customFormat="1" x14ac:dyDescent="0.3">
      <c r="A17" s="9" t="s">
        <v>27</v>
      </c>
      <c r="B17" s="28">
        <v>2023333</v>
      </c>
      <c r="C17" s="23" t="s">
        <v>16</v>
      </c>
      <c r="D17" s="26">
        <v>1770416.67</v>
      </c>
      <c r="E17" s="27">
        <v>252916.6</v>
      </c>
      <c r="F17" s="23" t="s">
        <v>16</v>
      </c>
      <c r="G17" s="4" t="s">
        <v>25</v>
      </c>
      <c r="H17" s="13" t="s">
        <v>18</v>
      </c>
      <c r="I17" s="16" t="s">
        <v>46</v>
      </c>
    </row>
    <row r="18" spans="1:10" s="1" customFormat="1" x14ac:dyDescent="0.3">
      <c r="A18" s="9" t="s">
        <v>63</v>
      </c>
      <c r="B18" s="28">
        <v>38400</v>
      </c>
      <c r="C18" s="31">
        <v>12800</v>
      </c>
      <c r="D18" s="26">
        <v>6400</v>
      </c>
      <c r="E18" s="27">
        <v>12800</v>
      </c>
      <c r="F18" s="43">
        <v>6400</v>
      </c>
      <c r="G18" s="4" t="s">
        <v>21</v>
      </c>
      <c r="H18" s="13" t="s">
        <v>62</v>
      </c>
      <c r="I18" s="19"/>
    </row>
    <row r="19" spans="1:10" s="1" customFormat="1" ht="14.4" customHeight="1" x14ac:dyDescent="0.3">
      <c r="A19" s="9" t="s">
        <v>28</v>
      </c>
      <c r="B19" s="28">
        <v>7687.5</v>
      </c>
      <c r="C19" s="31">
        <v>1921.87</v>
      </c>
      <c r="D19" s="26">
        <v>1921.87</v>
      </c>
      <c r="E19" s="27">
        <v>3843.75</v>
      </c>
      <c r="F19" s="23" t="s">
        <v>16</v>
      </c>
      <c r="I19" s="42"/>
    </row>
    <row r="20" spans="1:10" s="1" customFormat="1" x14ac:dyDescent="0.3">
      <c r="A20" s="9" t="s">
        <v>29</v>
      </c>
      <c r="B20" s="28">
        <v>379128</v>
      </c>
      <c r="C20" s="31">
        <v>94782</v>
      </c>
      <c r="D20" s="26">
        <v>94782</v>
      </c>
      <c r="E20" s="27">
        <v>94782</v>
      </c>
      <c r="F20" s="43">
        <v>94782</v>
      </c>
      <c r="G20" s="4" t="s">
        <v>37</v>
      </c>
      <c r="H20" s="13" t="s">
        <v>39</v>
      </c>
      <c r="I20" s="20"/>
      <c r="J20" s="1" t="s">
        <v>23</v>
      </c>
    </row>
    <row r="21" spans="1:10" s="1" customFormat="1" x14ac:dyDescent="0.3">
      <c r="A21" s="9" t="s">
        <v>33</v>
      </c>
      <c r="B21" s="28">
        <v>4748.6099999999997</v>
      </c>
      <c r="C21" s="31">
        <v>1187.1500000000001</v>
      </c>
      <c r="D21" s="26">
        <v>1187.1500000000001</v>
      </c>
      <c r="E21" s="27">
        <v>1187.1500000000001</v>
      </c>
      <c r="F21" s="43">
        <v>1187.1500000000001</v>
      </c>
      <c r="G21" s="4" t="s">
        <v>21</v>
      </c>
      <c r="H21" s="13" t="s">
        <v>22</v>
      </c>
      <c r="I21" s="16"/>
    </row>
    <row r="22" spans="1:10" s="1" customFormat="1" x14ac:dyDescent="0.3">
      <c r="A22" s="9" t="s">
        <v>3</v>
      </c>
      <c r="B22" s="28">
        <v>2796396</v>
      </c>
      <c r="C22" s="31">
        <v>883349</v>
      </c>
      <c r="D22" s="26">
        <v>704349</v>
      </c>
      <c r="E22" s="27">
        <v>804349</v>
      </c>
      <c r="F22" s="43">
        <v>404349</v>
      </c>
      <c r="G22" s="4" t="s">
        <v>64</v>
      </c>
      <c r="H22" s="13" t="s">
        <v>65</v>
      </c>
      <c r="I22" s="24"/>
    </row>
    <row r="23" spans="1:10" s="1" customFormat="1" x14ac:dyDescent="0.3">
      <c r="A23" s="10" t="s">
        <v>68</v>
      </c>
      <c r="B23" s="22">
        <v>2500000</v>
      </c>
      <c r="C23" s="22">
        <v>640000</v>
      </c>
      <c r="D23" s="22">
        <v>700000</v>
      </c>
      <c r="E23" s="22">
        <v>800000</v>
      </c>
      <c r="F23" s="22">
        <v>400000</v>
      </c>
      <c r="G23" s="4" t="s">
        <v>64</v>
      </c>
      <c r="H23" s="13" t="s">
        <v>65</v>
      </c>
      <c r="I23" s="16"/>
    </row>
    <row r="24" spans="1:10" s="1" customFormat="1" ht="24" x14ac:dyDescent="0.3">
      <c r="A24" s="10" t="s">
        <v>66</v>
      </c>
      <c r="B24" s="22">
        <v>256396</v>
      </c>
      <c r="C24" s="22">
        <v>243350</v>
      </c>
      <c r="D24" s="22">
        <v>4348.6000000000004</v>
      </c>
      <c r="E24" s="22">
        <v>4348.6000000000004</v>
      </c>
      <c r="F24" s="22">
        <v>4348.6000000000004</v>
      </c>
      <c r="G24" s="4" t="s">
        <v>25</v>
      </c>
      <c r="H24" s="13" t="s">
        <v>67</v>
      </c>
      <c r="I24" s="16"/>
    </row>
    <row r="25" spans="1:10" s="1" customFormat="1" x14ac:dyDescent="0.3">
      <c r="A25" s="29" t="s">
        <v>70</v>
      </c>
      <c r="B25" s="30">
        <f>SUM(B13,B14,B16,B17,B18,B19,B20,B21,B22)</f>
        <v>8380371.1000000006</v>
      </c>
      <c r="C25" s="32">
        <f>SUM(C13,C14,C16,C18,C19,C20,C21,C22)</f>
        <v>1902683.42</v>
      </c>
      <c r="D25" s="37">
        <f>SUM(D22,D21,D20,D19,D18,D17,D16,D14,D13)</f>
        <v>3529632.96</v>
      </c>
      <c r="E25" s="38">
        <f>SUM(E22,E21,E20,E19,E18,E17,E16,E14,E13)</f>
        <v>2023755.58</v>
      </c>
      <c r="F25" s="39">
        <f>SUM(F22,F21,F20,F18,F14,F13)</f>
        <v>924299.39</v>
      </c>
      <c r="G25" s="35"/>
      <c r="H25" s="13"/>
      <c r="I25" s="16"/>
    </row>
    <row r="26" spans="1:10" x14ac:dyDescent="0.3">
      <c r="A26" s="11" t="s">
        <v>30</v>
      </c>
      <c r="B26" s="6"/>
      <c r="C26" s="6"/>
      <c r="D26" s="6"/>
      <c r="E26" s="6"/>
      <c r="F26" s="6"/>
      <c r="G26" s="7"/>
      <c r="H26" s="8"/>
      <c r="I26" s="15"/>
    </row>
    <row r="27" spans="1:10" s="1" customFormat="1" x14ac:dyDescent="0.3">
      <c r="A27" s="9" t="s">
        <v>36</v>
      </c>
      <c r="B27" s="28">
        <v>14298333</v>
      </c>
      <c r="C27" s="23" t="s">
        <v>16</v>
      </c>
      <c r="D27" s="26">
        <v>13250326.33</v>
      </c>
      <c r="E27" s="27">
        <v>1048007</v>
      </c>
      <c r="F27" s="23" t="s">
        <v>16</v>
      </c>
      <c r="G27" s="4" t="s">
        <v>25</v>
      </c>
      <c r="H27" s="13" t="s">
        <v>18</v>
      </c>
      <c r="I27" s="16" t="s">
        <v>46</v>
      </c>
    </row>
    <row r="28" spans="1:10" s="1" customFormat="1" ht="36" x14ac:dyDescent="0.3">
      <c r="A28" s="10" t="s">
        <v>47</v>
      </c>
      <c r="B28" s="22">
        <v>657333</v>
      </c>
      <c r="C28" s="23" t="s">
        <v>16</v>
      </c>
      <c r="D28" s="22">
        <v>627011.69999999995</v>
      </c>
      <c r="E28" s="22">
        <v>30321.63</v>
      </c>
      <c r="F28" s="23" t="s">
        <v>16</v>
      </c>
      <c r="G28" s="4" t="s">
        <v>25</v>
      </c>
      <c r="H28" s="13" t="s">
        <v>18</v>
      </c>
      <c r="I28" s="14" t="s">
        <v>48</v>
      </c>
    </row>
    <row r="29" spans="1:10" s="1" customFormat="1" x14ac:dyDescent="0.3">
      <c r="A29" s="9" t="s">
        <v>4</v>
      </c>
      <c r="B29" s="28">
        <v>77877845</v>
      </c>
      <c r="C29" s="31">
        <v>10275350</v>
      </c>
      <c r="D29" s="26">
        <v>13609690</v>
      </c>
      <c r="E29" s="27">
        <v>37219593</v>
      </c>
      <c r="F29" s="43">
        <v>16773212</v>
      </c>
      <c r="G29" s="4" t="s">
        <v>20</v>
      </c>
      <c r="H29" s="13" t="s">
        <v>50</v>
      </c>
      <c r="I29" s="14" t="s">
        <v>49</v>
      </c>
    </row>
    <row r="30" spans="1:10" s="1" customFormat="1" x14ac:dyDescent="0.3">
      <c r="A30" s="10" t="s">
        <v>53</v>
      </c>
      <c r="B30" s="22">
        <v>38656880</v>
      </c>
      <c r="C30" s="22">
        <v>1523218</v>
      </c>
      <c r="D30" s="22">
        <v>1312273</v>
      </c>
      <c r="E30" s="22">
        <v>24354514</v>
      </c>
      <c r="F30" s="22">
        <v>11466875</v>
      </c>
      <c r="G30" s="4" t="s">
        <v>20</v>
      </c>
      <c r="H30" s="13" t="s">
        <v>50</v>
      </c>
      <c r="I30" s="14" t="s">
        <v>49</v>
      </c>
    </row>
    <row r="31" spans="1:10" s="1" customFormat="1" x14ac:dyDescent="0.3">
      <c r="A31" s="10" t="s">
        <v>54</v>
      </c>
      <c r="B31" s="22">
        <v>3079571</v>
      </c>
      <c r="C31" s="22">
        <v>464799</v>
      </c>
      <c r="D31" s="22">
        <v>2507883</v>
      </c>
      <c r="E31" s="22">
        <v>77200</v>
      </c>
      <c r="F31" s="22">
        <v>29689</v>
      </c>
      <c r="G31" s="4" t="s">
        <v>20</v>
      </c>
      <c r="H31" s="13" t="s">
        <v>50</v>
      </c>
      <c r="I31" s="14" t="s">
        <v>49</v>
      </c>
    </row>
    <row r="32" spans="1:10" s="1" customFormat="1" x14ac:dyDescent="0.3">
      <c r="A32" s="10" t="s">
        <v>55</v>
      </c>
      <c r="B32" s="22">
        <v>1610115</v>
      </c>
      <c r="C32" s="22">
        <v>149493</v>
      </c>
      <c r="D32" s="22">
        <v>0</v>
      </c>
      <c r="E32" s="22">
        <v>900855</v>
      </c>
      <c r="F32" s="22">
        <v>559767</v>
      </c>
      <c r="G32" s="4" t="s">
        <v>20</v>
      </c>
      <c r="H32" s="13" t="s">
        <v>50</v>
      </c>
      <c r="I32" s="14" t="s">
        <v>49</v>
      </c>
    </row>
    <row r="33" spans="1:9" s="1" customFormat="1" ht="36" x14ac:dyDescent="0.3">
      <c r="A33" s="10" t="s">
        <v>56</v>
      </c>
      <c r="B33" s="22">
        <v>34531279</v>
      </c>
      <c r="C33" s="22">
        <v>8137840</v>
      </c>
      <c r="D33" s="22">
        <v>9789534</v>
      </c>
      <c r="E33" s="22">
        <v>11887024</v>
      </c>
      <c r="F33" s="22">
        <v>4716881</v>
      </c>
      <c r="G33" s="4" t="s">
        <v>20</v>
      </c>
      <c r="H33" s="13" t="s">
        <v>50</v>
      </c>
      <c r="I33" s="14" t="s">
        <v>57</v>
      </c>
    </row>
    <row r="34" spans="1:9" s="1" customFormat="1" ht="24" x14ac:dyDescent="0.3">
      <c r="A34" s="9" t="s">
        <v>5</v>
      </c>
      <c r="B34" s="28">
        <v>140627552</v>
      </c>
      <c r="C34" s="31">
        <v>37733229</v>
      </c>
      <c r="D34" s="26">
        <v>80669811</v>
      </c>
      <c r="E34" s="27">
        <v>1145280</v>
      </c>
      <c r="F34" s="43">
        <v>21079232</v>
      </c>
      <c r="G34" s="4" t="s">
        <v>21</v>
      </c>
      <c r="H34" s="13" t="s">
        <v>59</v>
      </c>
      <c r="I34" s="20"/>
    </row>
    <row r="35" spans="1:9" s="1" customFormat="1" x14ac:dyDescent="0.3">
      <c r="A35" s="9" t="s">
        <v>31</v>
      </c>
      <c r="B35" s="28">
        <v>30127570</v>
      </c>
      <c r="C35" s="31">
        <v>8883300</v>
      </c>
      <c r="D35" s="26">
        <v>6516425</v>
      </c>
      <c r="E35" s="27">
        <v>8642814</v>
      </c>
      <c r="F35" s="43">
        <v>6085031</v>
      </c>
      <c r="G35" s="4" t="s">
        <v>25</v>
      </c>
      <c r="H35" s="13" t="s">
        <v>18</v>
      </c>
      <c r="I35" s="14" t="s">
        <v>60</v>
      </c>
    </row>
    <row r="36" spans="1:9" s="1" customFormat="1" x14ac:dyDescent="0.3">
      <c r="A36" s="29" t="s">
        <v>71</v>
      </c>
      <c r="B36" s="30">
        <f>SUM(B27,B29,B34,B35)</f>
        <v>262931300</v>
      </c>
      <c r="C36" s="32">
        <f>SUM(C35,C34,C29)</f>
        <v>56891879</v>
      </c>
      <c r="D36" s="37">
        <f>SUM(D35,D34,D29,D27)</f>
        <v>114046252.33</v>
      </c>
      <c r="E36" s="38">
        <f>SUM(E35,E34,E29,E27)</f>
        <v>48055694</v>
      </c>
      <c r="F36" s="39">
        <f>SUM(F35,F34,F29)</f>
        <v>43937475</v>
      </c>
      <c r="G36" s="35"/>
      <c r="H36" s="13"/>
      <c r="I36" s="16"/>
    </row>
    <row r="37" spans="1:9" x14ac:dyDescent="0.3">
      <c r="A37" s="11" t="s">
        <v>32</v>
      </c>
      <c r="B37" s="18"/>
      <c r="C37" s="18"/>
      <c r="D37" s="18"/>
      <c r="E37" s="18"/>
      <c r="F37" s="18"/>
      <c r="G37" s="7"/>
      <c r="H37" s="8"/>
      <c r="I37" s="15"/>
    </row>
    <row r="38" spans="1:9" s="1" customFormat="1" x14ac:dyDescent="0.3">
      <c r="A38" s="9" t="s">
        <v>34</v>
      </c>
      <c r="B38" s="28">
        <v>10479</v>
      </c>
      <c r="C38" s="22" t="s">
        <v>16</v>
      </c>
      <c r="D38" s="26">
        <v>10478.76</v>
      </c>
      <c r="E38" s="22" t="s">
        <v>16</v>
      </c>
      <c r="F38" s="22" t="s">
        <v>16</v>
      </c>
      <c r="G38" s="4" t="s">
        <v>21</v>
      </c>
      <c r="H38" s="13" t="s">
        <v>22</v>
      </c>
      <c r="I38" s="14"/>
    </row>
    <row r="39" spans="1:9" s="1" customFormat="1" x14ac:dyDescent="0.3">
      <c r="A39" s="9" t="s">
        <v>35</v>
      </c>
      <c r="B39" s="28">
        <v>800000</v>
      </c>
      <c r="C39" s="23" t="s">
        <v>16</v>
      </c>
      <c r="D39" s="26">
        <v>700000</v>
      </c>
      <c r="E39" s="27">
        <v>100000</v>
      </c>
      <c r="F39" s="23" t="s">
        <v>16</v>
      </c>
      <c r="G39" s="4" t="s">
        <v>25</v>
      </c>
      <c r="H39" s="13" t="s">
        <v>18</v>
      </c>
      <c r="I39" s="16" t="s">
        <v>46</v>
      </c>
    </row>
    <row r="40" spans="1:9" s="1" customFormat="1" x14ac:dyDescent="0.3">
      <c r="A40" s="9" t="s">
        <v>6</v>
      </c>
      <c r="B40" s="28">
        <v>1042002</v>
      </c>
      <c r="C40" s="31">
        <v>20563</v>
      </c>
      <c r="D40" s="26">
        <v>697610</v>
      </c>
      <c r="E40" s="27">
        <v>323829</v>
      </c>
      <c r="F40" s="23" t="s">
        <v>16</v>
      </c>
      <c r="G40" s="4" t="s">
        <v>40</v>
      </c>
      <c r="H40" s="13" t="s">
        <v>41</v>
      </c>
      <c r="I40" s="14"/>
    </row>
    <row r="41" spans="1:9" s="1" customFormat="1" x14ac:dyDescent="0.3">
      <c r="A41" s="9" t="s">
        <v>7</v>
      </c>
      <c r="B41" s="28">
        <v>665178.97</v>
      </c>
      <c r="C41" s="23" t="s">
        <v>16</v>
      </c>
      <c r="D41" s="26">
        <v>665178.97</v>
      </c>
      <c r="E41" s="23" t="s">
        <v>16</v>
      </c>
      <c r="F41" s="23" t="s">
        <v>16</v>
      </c>
      <c r="G41" s="4" t="s">
        <v>42</v>
      </c>
      <c r="H41" s="13" t="s">
        <v>43</v>
      </c>
      <c r="I41" s="20"/>
    </row>
    <row r="42" spans="1:9" s="1" customFormat="1" x14ac:dyDescent="0.3">
      <c r="A42" s="10" t="s">
        <v>61</v>
      </c>
      <c r="B42" s="22">
        <v>230625</v>
      </c>
      <c r="C42" s="23" t="s">
        <v>16</v>
      </c>
      <c r="D42" s="22">
        <v>230625</v>
      </c>
      <c r="E42" s="23" t="s">
        <v>16</v>
      </c>
      <c r="F42" s="23" t="s">
        <v>16</v>
      </c>
      <c r="G42" s="4"/>
      <c r="H42" s="13"/>
      <c r="I42" s="20"/>
    </row>
    <row r="43" spans="1:9" s="1" customFormat="1" x14ac:dyDescent="0.3">
      <c r="A43" s="50" t="s">
        <v>51</v>
      </c>
      <c r="B43" s="51">
        <v>80949.84</v>
      </c>
      <c r="C43" s="52" t="s">
        <v>16</v>
      </c>
      <c r="D43" s="51">
        <v>80949.84</v>
      </c>
      <c r="E43" s="52" t="s">
        <v>16</v>
      </c>
      <c r="F43" s="52" t="s">
        <v>16</v>
      </c>
      <c r="G43" s="53"/>
      <c r="H43" s="54"/>
      <c r="I43" s="55" t="s">
        <v>23</v>
      </c>
    </row>
    <row r="44" spans="1:9" s="1" customFormat="1" x14ac:dyDescent="0.3">
      <c r="A44" s="10" t="s">
        <v>52</v>
      </c>
      <c r="B44" s="22">
        <v>353604.14</v>
      </c>
      <c r="C44" s="23" t="s">
        <v>16</v>
      </c>
      <c r="D44" s="22">
        <v>353604.14</v>
      </c>
      <c r="E44" s="23" t="s">
        <v>16</v>
      </c>
      <c r="F44" s="23" t="s">
        <v>16</v>
      </c>
      <c r="G44" s="4"/>
      <c r="H44" s="13"/>
      <c r="I44" s="14"/>
    </row>
    <row r="45" spans="1:9" s="1" customFormat="1" x14ac:dyDescent="0.3">
      <c r="A45" s="29" t="s">
        <v>72</v>
      </c>
      <c r="B45" s="30">
        <f>SUM(B38,B39,B40,B41)</f>
        <v>2517659.9699999997</v>
      </c>
      <c r="C45" s="32">
        <f>SUM(C40)</f>
        <v>20563</v>
      </c>
      <c r="D45" s="37">
        <f>SUM(D38,D39,D40,D41)</f>
        <v>2073267.73</v>
      </c>
      <c r="E45" s="38">
        <f>SUM(E39,E40)</f>
        <v>423829</v>
      </c>
      <c r="F45" s="39">
        <v>0</v>
      </c>
      <c r="G45" s="36"/>
      <c r="H45" s="36"/>
      <c r="I45" s="16"/>
    </row>
    <row r="46" spans="1:9" s="1" customFormat="1" x14ac:dyDescent="0.3">
      <c r="A46" s="33" t="s">
        <v>69</v>
      </c>
      <c r="B46" s="34">
        <f>SUM(B45,B36,B25)</f>
        <v>273829331.06999999</v>
      </c>
      <c r="C46" s="34">
        <f>SUM(C45,C36,C25)</f>
        <v>58815125.420000002</v>
      </c>
      <c r="D46" s="34">
        <f>SUM(D45,D36,D25)</f>
        <v>119649153.02</v>
      </c>
      <c r="E46" s="34">
        <f>SUM(E45,E36,E25)</f>
        <v>50503278.579999998</v>
      </c>
      <c r="F46" s="34">
        <f>SUM(F45,F36,F25)</f>
        <v>44861774.390000001</v>
      </c>
      <c r="G46" s="40"/>
      <c r="H46" s="41"/>
      <c r="I46" s="16"/>
    </row>
    <row r="47" spans="1:9" s="49" customFormat="1" x14ac:dyDescent="0.3">
      <c r="A47" s="45"/>
      <c r="B47" s="46"/>
      <c r="C47" s="46"/>
      <c r="D47" s="46"/>
      <c r="E47" s="46"/>
      <c r="F47" s="46"/>
      <c r="G47" s="47"/>
      <c r="H47" s="48"/>
      <c r="I47" s="44"/>
    </row>
  </sheetData>
  <pageMargins left="0.7" right="0.7" top="0.75" bottom="0.75" header="0.3" footer="0.3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Eutrophisation</vt:lpstr>
    </vt:vector>
  </TitlesOfParts>
  <Company>IUEM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shenry</dc:creator>
  <cp:lastModifiedBy>shenry</cp:lastModifiedBy>
  <cp:lastPrinted>2018-02-16T12:55:07Z</cp:lastPrinted>
  <dcterms:created xsi:type="dcterms:W3CDTF">2018-02-09T12:01:27Z</dcterms:created>
  <dcterms:modified xsi:type="dcterms:W3CDTF">2018-04-12T08:20:54Z</dcterms:modified>
</cp:coreProperties>
</file>