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enry\Desktop\DCSMM\Chapitre 4 - Coût de la dégradation\2_Données\Intégration SEXTANT\"/>
    </mc:Choice>
  </mc:AlternateContent>
  <bookViews>
    <workbookView xWindow="0" yWindow="0" windowWidth="28800" windowHeight="13944"/>
  </bookViews>
  <sheets>
    <sheet name="Micropolluan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4" i="1"/>
  <c r="E37" i="1"/>
  <c r="E34" i="1"/>
  <c r="D37" i="1"/>
  <c r="D34" i="1"/>
  <c r="C37" i="1"/>
  <c r="C34" i="1"/>
  <c r="B37" i="1"/>
  <c r="B34" i="1"/>
  <c r="F21" i="1" l="1"/>
  <c r="F24" i="1" s="1"/>
  <c r="F38" i="1" s="1"/>
  <c r="C21" i="1"/>
  <c r="C24" i="1" s="1"/>
  <c r="C38" i="1" s="1"/>
  <c r="D21" i="1"/>
  <c r="D24" i="1" s="1"/>
  <c r="D38" i="1" s="1"/>
  <c r="E21" i="1"/>
  <c r="E24" i="1" s="1"/>
  <c r="E38" i="1" s="1"/>
  <c r="B23" i="1"/>
  <c r="B21" i="1" s="1"/>
  <c r="B24" i="1" s="1"/>
  <c r="B38" i="1" s="1"/>
</calcChain>
</file>

<file path=xl/sharedStrings.xml><?xml version="1.0" encoding="utf-8"?>
<sst xmlns="http://schemas.openxmlformats.org/spreadsheetml/2006/main" count="90" uniqueCount="62">
  <si>
    <t>Coût des actions de suivi et d'information</t>
  </si>
  <si>
    <t>Recherche et suivi des connaissance</t>
  </si>
  <si>
    <t>Métropole</t>
  </si>
  <si>
    <t>MMN</t>
  </si>
  <si>
    <t>MC</t>
  </si>
  <si>
    <t>GDG</t>
  </si>
  <si>
    <t>MO</t>
  </si>
  <si>
    <t>Période</t>
  </si>
  <si>
    <t>Source</t>
  </si>
  <si>
    <t>Commentaire</t>
  </si>
  <si>
    <t>nc</t>
  </si>
  <si>
    <t>Ifremer, 2017</t>
  </si>
  <si>
    <t>Bibliographie</t>
  </si>
  <si>
    <t>Année de référence, 2016</t>
  </si>
  <si>
    <t>AFB, 2017</t>
  </si>
  <si>
    <t xml:space="preserve"> </t>
  </si>
  <si>
    <t>Moyenne sur 6 ans</t>
  </si>
  <si>
    <t>Actions de suivi de la commission OSPAR</t>
  </si>
  <si>
    <t>Subvention et personnels de la DEB</t>
  </si>
  <si>
    <t>Coût des actions de prévention et d'évitement</t>
  </si>
  <si>
    <t>Coût des actions d'atténuation</t>
  </si>
  <si>
    <t>Etudes et suivis financées par l'AFB</t>
  </si>
  <si>
    <t>Moyenne sur 2 ans</t>
  </si>
  <si>
    <t>MTES - DEB, 2017</t>
  </si>
  <si>
    <t>Moyenne sur 4 ans</t>
  </si>
  <si>
    <t>Plans de surveillance et de contrôle, PSPC</t>
  </si>
  <si>
    <t>Réseau national de surveillance de la qualité des sédiments dans les ports maritimes, REPOM</t>
  </si>
  <si>
    <t>MAA - DGAL, 2017</t>
  </si>
  <si>
    <t>Réseau de mesure de la toxicité globale des sédiments, REMTOX</t>
  </si>
  <si>
    <t>Moyenne par année de mise en œuvre</t>
  </si>
  <si>
    <t>Plan ECOPHYTO</t>
  </si>
  <si>
    <t>Excluant les coûts de l'axe dédié aux Outres-mer</t>
  </si>
  <si>
    <t>Plan national de lutte contre les polychlorobiphényles, PCB</t>
  </si>
  <si>
    <t>Plan national sur les micropolluants</t>
  </si>
  <si>
    <t>Plan national sur les résidus médicamenteux, PNRM</t>
  </si>
  <si>
    <t>Moyenne sur 5 ans</t>
  </si>
  <si>
    <t>Réseau d'observation de la contamination chimique du milieu marin, ROCCH</t>
  </si>
  <si>
    <t>Réseau de suivi, CONTAMED</t>
  </si>
  <si>
    <t>Traitement des eaux industrielles</t>
  </si>
  <si>
    <t>Moyenne sur 3 ans</t>
  </si>
  <si>
    <t>Base de données ANTIPOL</t>
  </si>
  <si>
    <t>Directive REACH</t>
  </si>
  <si>
    <t>MTES- DEB, 2017</t>
  </si>
  <si>
    <t>Gestion des boues issues des stations d'épuration</t>
  </si>
  <si>
    <t>Suivi des opérations de dragages au sein des grands ports maritimes, GPM</t>
  </si>
  <si>
    <t>GPM, 2017</t>
  </si>
  <si>
    <t>Base de données ERU, Bibliographie</t>
  </si>
  <si>
    <t>Subventions - Agence de l'eau</t>
  </si>
  <si>
    <t>Année de référence, 2017</t>
  </si>
  <si>
    <t>AMURE, 2017</t>
  </si>
  <si>
    <t>Actions / suivis financés par les établissements publics et les ministères</t>
  </si>
  <si>
    <t>Mesures financés par les établissements publics et les ministères</t>
  </si>
  <si>
    <t>Données 10e programme</t>
  </si>
  <si>
    <t>TOTAL</t>
  </si>
  <si>
    <t>TOTAL - Suivi et information</t>
  </si>
  <si>
    <t>TOTAL - Prévention et évitement</t>
  </si>
  <si>
    <t>TOTAL - Atténuation</t>
  </si>
  <si>
    <r>
      <rPr>
        <b/>
        <sz val="10"/>
        <color theme="1"/>
        <rFont val="Calibri"/>
        <family val="2"/>
        <scheme val="minor"/>
      </rPr>
      <t>Sources des données</t>
    </r>
    <r>
      <rPr>
        <sz val="10"/>
        <color theme="1"/>
        <rFont val="Calibri"/>
        <family val="2"/>
        <scheme val="minor"/>
      </rPr>
      <t xml:space="preserve"> : Multiples</t>
    </r>
  </si>
  <si>
    <r>
      <rPr>
        <b/>
        <sz val="10"/>
        <color theme="1"/>
        <rFont val="Calibri"/>
        <family val="2"/>
        <scheme val="minor"/>
      </rPr>
      <t xml:space="preserve">Période </t>
    </r>
    <r>
      <rPr>
        <sz val="10"/>
        <color theme="1"/>
        <rFont val="Calibri"/>
        <family val="2"/>
        <scheme val="minor"/>
      </rPr>
      <t>: Variable, de 2012 à 2017</t>
    </r>
  </si>
  <si>
    <r>
      <rPr>
        <b/>
        <sz val="10"/>
        <color theme="1"/>
        <rFont val="Calibri"/>
        <family val="2"/>
        <scheme val="minor"/>
      </rPr>
      <t>Sous-régions marines concernées</t>
    </r>
    <r>
      <rPr>
        <sz val="10"/>
        <color theme="1"/>
        <rFont val="Calibri"/>
        <family val="2"/>
        <scheme val="minor"/>
      </rPr>
      <t xml:space="preserve"> : MMN, MC, GDG, MO</t>
    </r>
  </si>
  <si>
    <r>
      <rPr>
        <b/>
        <sz val="10"/>
        <color theme="1"/>
        <rFont val="Calibri"/>
        <family val="2"/>
        <scheme val="minor"/>
      </rPr>
      <t>Statut</t>
    </r>
    <r>
      <rPr>
        <sz val="10"/>
        <color theme="1"/>
        <rFont val="Calibri"/>
        <family val="2"/>
        <scheme val="minor"/>
      </rPr>
      <t xml:space="preserve"> : Public</t>
    </r>
  </si>
  <si>
    <t>Synthèse des coûts - Micropolluants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</si>
</sst>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ill="1"/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1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0" fontId="9" fillId="0" borderId="0" xfId="0" applyFont="1"/>
    <xf numFmtId="165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165" fontId="0" fillId="0" borderId="0" xfId="0" applyNumberFormat="1"/>
    <xf numFmtId="165" fontId="4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4" fillId="4" borderId="2" xfId="0" applyNumberFormat="1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horizontal="center" vertical="center" wrapText="1"/>
    </xf>
    <xf numFmtId="165" fontId="4" fillId="6" borderId="1" xfId="0" applyNumberFormat="1" applyFont="1" applyFill="1" applyBorder="1" applyAlignment="1">
      <alignment horizontal="center" vertical="center"/>
    </xf>
    <xf numFmtId="165" fontId="4" fillId="6" borderId="1" xfId="0" applyNumberFormat="1" applyFont="1" applyFill="1" applyBorder="1" applyAlignment="1">
      <alignment horizontal="center" vertical="center" wrapText="1"/>
    </xf>
    <xf numFmtId="165" fontId="4" fillId="6" borderId="2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165" fontId="11" fillId="6" borderId="1" xfId="0" applyNumberFormat="1" applyFont="1" applyFill="1" applyBorder="1" applyAlignment="1">
      <alignment horizontal="center" vertical="center" wrapText="1"/>
    </xf>
    <xf numFmtId="165" fontId="4" fillId="7" borderId="1" xfId="0" applyNumberFormat="1" applyFont="1" applyFill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center" vertical="center" wrapText="1"/>
    </xf>
    <xf numFmtId="165" fontId="4" fillId="7" borderId="2" xfId="0" applyNumberFormat="1" applyFont="1" applyFill="1" applyBorder="1" applyAlignment="1">
      <alignment horizontal="center" vertical="center" wrapText="1"/>
    </xf>
    <xf numFmtId="165" fontId="11" fillId="7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vertical="center" wrapText="1"/>
    </xf>
    <xf numFmtId="165" fontId="10" fillId="8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center" vertical="center" wrapText="1"/>
    </xf>
    <xf numFmtId="165" fontId="11" fillId="5" borderId="1" xfId="0" applyNumberFormat="1" applyFont="1" applyFill="1" applyBorder="1" applyAlignment="1">
      <alignment horizontal="center" vertical="center" wrapText="1"/>
    </xf>
    <xf numFmtId="165" fontId="4" fillId="9" borderId="1" xfId="0" applyNumberFormat="1" applyFont="1" applyFill="1" applyBorder="1" applyAlignment="1">
      <alignment horizontal="center" vertical="center" wrapText="1"/>
    </xf>
    <xf numFmtId="165" fontId="4" fillId="9" borderId="2" xfId="0" applyNumberFormat="1" applyFont="1" applyFill="1" applyBorder="1" applyAlignment="1">
      <alignment horizontal="center" vertical="center" wrapText="1"/>
    </xf>
    <xf numFmtId="165" fontId="11" fillId="9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A39" sqref="A39"/>
    </sheetView>
  </sheetViews>
  <sheetFormatPr baseColWidth="10" defaultRowHeight="14.4" x14ac:dyDescent="0.3"/>
  <cols>
    <col min="1" max="1" width="57.5546875" customWidth="1"/>
    <col min="2" max="6" width="13.5546875" customWidth="1"/>
    <col min="7" max="7" width="18.88671875" customWidth="1"/>
    <col min="8" max="8" width="20.6640625" customWidth="1"/>
    <col min="9" max="9" width="30.109375" customWidth="1"/>
  </cols>
  <sheetData>
    <row r="1" spans="1:9" ht="15.6" x14ac:dyDescent="0.3">
      <c r="A1" s="25" t="s">
        <v>61</v>
      </c>
    </row>
    <row r="3" spans="1:9" x14ac:dyDescent="0.3">
      <c r="A3" s="58" t="s">
        <v>57</v>
      </c>
    </row>
    <row r="4" spans="1:9" x14ac:dyDescent="0.3">
      <c r="A4" s="59"/>
    </row>
    <row r="5" spans="1:9" x14ac:dyDescent="0.3">
      <c r="A5" s="59" t="s">
        <v>58</v>
      </c>
    </row>
    <row r="6" spans="1:9" x14ac:dyDescent="0.3">
      <c r="A6" s="59"/>
    </row>
    <row r="7" spans="1:9" x14ac:dyDescent="0.3">
      <c r="A7" s="59" t="s">
        <v>59</v>
      </c>
    </row>
    <row r="8" spans="1:9" x14ac:dyDescent="0.3">
      <c r="A8" s="59"/>
    </row>
    <row r="9" spans="1:9" x14ac:dyDescent="0.3">
      <c r="A9" s="60" t="s">
        <v>60</v>
      </c>
    </row>
    <row r="11" spans="1:9" x14ac:dyDescent="0.3">
      <c r="A11" s="5" t="s">
        <v>0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3" t="s">
        <v>9</v>
      </c>
    </row>
    <row r="12" spans="1:9" s="1" customFormat="1" ht="14.4" customHeight="1" x14ac:dyDescent="0.3">
      <c r="A12" s="18" t="s">
        <v>17</v>
      </c>
      <c r="B12" s="38">
        <v>7687.5</v>
      </c>
      <c r="C12" s="43">
        <v>1921.87</v>
      </c>
      <c r="D12" s="32">
        <v>1921.87</v>
      </c>
      <c r="E12" s="35">
        <v>3843.75</v>
      </c>
      <c r="F12" s="24" t="s">
        <v>10</v>
      </c>
      <c r="G12" s="30"/>
      <c r="H12" s="30"/>
      <c r="I12" s="11"/>
    </row>
    <row r="13" spans="1:9" s="1" customFormat="1" x14ac:dyDescent="0.3">
      <c r="A13" s="18" t="s">
        <v>41</v>
      </c>
      <c r="B13" s="39">
        <v>33413333.329999998</v>
      </c>
      <c r="C13" s="44">
        <v>13776317.33</v>
      </c>
      <c r="D13" s="33">
        <v>7287448</v>
      </c>
      <c r="E13" s="36">
        <v>3468304</v>
      </c>
      <c r="F13" s="53">
        <v>8881264</v>
      </c>
      <c r="G13" s="8" t="s">
        <v>16</v>
      </c>
      <c r="H13" s="8" t="s">
        <v>12</v>
      </c>
      <c r="I13" s="23"/>
    </row>
    <row r="14" spans="1:9" s="1" customFormat="1" ht="27.6" x14ac:dyDescent="0.3">
      <c r="A14" s="18" t="s">
        <v>26</v>
      </c>
      <c r="B14" s="39">
        <v>347750</v>
      </c>
      <c r="C14" s="44">
        <v>62789.36</v>
      </c>
      <c r="D14" s="33">
        <v>34774.879999999997</v>
      </c>
      <c r="E14" s="36">
        <v>104324.04</v>
      </c>
      <c r="F14" s="53">
        <v>145861.72</v>
      </c>
      <c r="G14" s="8" t="s">
        <v>24</v>
      </c>
      <c r="H14" s="8" t="s">
        <v>23</v>
      </c>
      <c r="I14" s="11"/>
    </row>
    <row r="15" spans="1:9" s="27" customFormat="1" ht="27.6" x14ac:dyDescent="0.3">
      <c r="A15" s="18" t="s">
        <v>36</v>
      </c>
      <c r="B15" s="39">
        <v>110000</v>
      </c>
      <c r="C15" s="44">
        <v>18201.439999999999</v>
      </c>
      <c r="D15" s="33">
        <v>20575.54</v>
      </c>
      <c r="E15" s="36">
        <v>46690.65</v>
      </c>
      <c r="F15" s="53">
        <v>24532.37</v>
      </c>
      <c r="G15" s="8" t="s">
        <v>13</v>
      </c>
      <c r="H15" s="8" t="s">
        <v>11</v>
      </c>
      <c r="I15" s="11"/>
    </row>
    <row r="16" spans="1:9" s="1" customFormat="1" ht="24" x14ac:dyDescent="0.3">
      <c r="A16" s="18" t="s">
        <v>28</v>
      </c>
      <c r="B16" s="39">
        <v>1666</v>
      </c>
      <c r="C16" s="26" t="s">
        <v>10</v>
      </c>
      <c r="D16" s="26" t="s">
        <v>10</v>
      </c>
      <c r="E16" s="26" t="s">
        <v>10</v>
      </c>
      <c r="F16" s="53">
        <v>1666</v>
      </c>
      <c r="G16" s="8" t="s">
        <v>29</v>
      </c>
      <c r="H16" s="8" t="s">
        <v>11</v>
      </c>
      <c r="I16" s="11"/>
    </row>
    <row r="17" spans="1:9" s="1" customFormat="1" ht="24" x14ac:dyDescent="0.3">
      <c r="A17" s="18" t="s">
        <v>37</v>
      </c>
      <c r="B17" s="39">
        <v>25833</v>
      </c>
      <c r="C17" s="26" t="s">
        <v>10</v>
      </c>
      <c r="D17" s="26" t="s">
        <v>10</v>
      </c>
      <c r="E17" s="26" t="s">
        <v>10</v>
      </c>
      <c r="F17" s="53">
        <v>25833</v>
      </c>
      <c r="G17" s="8" t="s">
        <v>29</v>
      </c>
      <c r="H17" s="8" t="s">
        <v>11</v>
      </c>
      <c r="I17" s="11"/>
    </row>
    <row r="18" spans="1:9" s="1" customFormat="1" x14ac:dyDescent="0.3">
      <c r="A18" s="18" t="s">
        <v>25</v>
      </c>
      <c r="B18" s="39">
        <v>115026</v>
      </c>
      <c r="C18" s="44">
        <v>34645</v>
      </c>
      <c r="D18" s="33">
        <v>11732</v>
      </c>
      <c r="E18" s="36">
        <v>33346</v>
      </c>
      <c r="F18" s="53">
        <v>35303</v>
      </c>
      <c r="G18" s="8" t="s">
        <v>13</v>
      </c>
      <c r="H18" s="8" t="s">
        <v>27</v>
      </c>
      <c r="I18" s="22"/>
    </row>
    <row r="19" spans="1:9" s="27" customFormat="1" ht="27.6" x14ac:dyDescent="0.3">
      <c r="A19" s="18" t="s">
        <v>44</v>
      </c>
      <c r="B19" s="39">
        <v>664080</v>
      </c>
      <c r="C19" s="44">
        <v>402620</v>
      </c>
      <c r="D19" s="26" t="s">
        <v>10</v>
      </c>
      <c r="E19" s="36">
        <v>226160</v>
      </c>
      <c r="F19" s="53">
        <v>35300</v>
      </c>
      <c r="G19" s="8" t="s">
        <v>35</v>
      </c>
      <c r="H19" s="8" t="s">
        <v>45</v>
      </c>
      <c r="I19" s="23"/>
    </row>
    <row r="20" spans="1:9" s="1" customFormat="1" x14ac:dyDescent="0.3">
      <c r="A20" s="18" t="s">
        <v>1</v>
      </c>
      <c r="B20" s="39">
        <v>5100000</v>
      </c>
      <c r="C20" s="44">
        <v>1000000</v>
      </c>
      <c r="D20" s="33">
        <v>600000</v>
      </c>
      <c r="E20" s="36">
        <v>1300000</v>
      </c>
      <c r="F20" s="53">
        <v>2200000</v>
      </c>
      <c r="G20" s="8" t="s">
        <v>48</v>
      </c>
      <c r="H20" s="8" t="s">
        <v>49</v>
      </c>
      <c r="I20" s="11"/>
    </row>
    <row r="21" spans="1:9" ht="27.6" x14ac:dyDescent="0.3">
      <c r="A21" s="29" t="s">
        <v>50</v>
      </c>
      <c r="B21" s="40">
        <f>SUM(B22:B23)</f>
        <v>679813.45</v>
      </c>
      <c r="C21" s="45">
        <f t="shared" ref="C21:E21" si="0">SUM(C22:C23)</f>
        <v>166078.15</v>
      </c>
      <c r="D21" s="34">
        <f t="shared" si="0"/>
        <v>176557</v>
      </c>
      <c r="E21" s="37">
        <f t="shared" si="0"/>
        <v>166078.15</v>
      </c>
      <c r="F21" s="54">
        <f>SUM(F22:F23)</f>
        <v>171100.15</v>
      </c>
      <c r="G21" s="4"/>
      <c r="H21" s="4"/>
      <c r="I21" s="4"/>
    </row>
    <row r="22" spans="1:9" s="1" customFormat="1" x14ac:dyDescent="0.3">
      <c r="A22" s="28" t="s">
        <v>18</v>
      </c>
      <c r="B22" s="19">
        <v>659564</v>
      </c>
      <c r="C22" s="19">
        <v>164891</v>
      </c>
      <c r="D22" s="19">
        <v>164891</v>
      </c>
      <c r="E22" s="19">
        <v>164891</v>
      </c>
      <c r="F22" s="19">
        <v>164891</v>
      </c>
      <c r="G22" s="8" t="s">
        <v>22</v>
      </c>
      <c r="H22" s="8" t="s">
        <v>23</v>
      </c>
      <c r="I22" s="23"/>
    </row>
    <row r="23" spans="1:9" s="1" customFormat="1" x14ac:dyDescent="0.3">
      <c r="A23" s="28" t="s">
        <v>21</v>
      </c>
      <c r="B23" s="19">
        <f>SUM(C23:F23)</f>
        <v>20249.449999999997</v>
      </c>
      <c r="C23" s="19">
        <v>1187.1500000000001</v>
      </c>
      <c r="D23" s="19">
        <v>11666</v>
      </c>
      <c r="E23" s="19">
        <v>1187.1500000000001</v>
      </c>
      <c r="F23" s="19">
        <v>6209.15</v>
      </c>
      <c r="G23" s="8" t="s">
        <v>13</v>
      </c>
      <c r="H23" s="8" t="s">
        <v>14</v>
      </c>
      <c r="I23" s="11"/>
    </row>
    <row r="24" spans="1:9" s="1" customFormat="1" x14ac:dyDescent="0.3">
      <c r="A24" s="41" t="s">
        <v>54</v>
      </c>
      <c r="B24" s="42">
        <f>SUM(B12,B13,B14,B15,B16,B17,B18,B19,B20,B21)</f>
        <v>40465189.280000001</v>
      </c>
      <c r="C24" s="46">
        <f>SUM(C12,C13,C14,C15,C18,C19,C20,C21)</f>
        <v>15462573.149999999</v>
      </c>
      <c r="D24" s="51">
        <f>SUM(D12,D13,D14,D15,D18,D20,D21)</f>
        <v>8133009.29</v>
      </c>
      <c r="E24" s="52">
        <f>SUM(E12,E13,E14,E15,E18,E19,E20,E21)</f>
        <v>5348746.59</v>
      </c>
      <c r="F24" s="55">
        <f>SUM(F13,F14,F15,F16,F17,F18,F19,F20,F21)</f>
        <v>11520860.24</v>
      </c>
      <c r="G24" s="49"/>
      <c r="H24" s="8"/>
      <c r="I24" s="11"/>
    </row>
    <row r="25" spans="1:9" x14ac:dyDescent="0.3">
      <c r="A25" s="7" t="s">
        <v>19</v>
      </c>
      <c r="B25" s="20"/>
      <c r="C25" s="20"/>
      <c r="D25" s="20"/>
      <c r="E25" s="20"/>
      <c r="F25" s="20"/>
      <c r="G25" s="6"/>
      <c r="H25" s="6"/>
      <c r="I25" s="10"/>
    </row>
    <row r="26" spans="1:9" s="1" customFormat="1" x14ac:dyDescent="0.3">
      <c r="A26" s="18" t="s">
        <v>33</v>
      </c>
      <c r="B26" s="39">
        <v>14250000</v>
      </c>
      <c r="C26" s="44">
        <v>5372250</v>
      </c>
      <c r="D26" s="33">
        <v>4004250</v>
      </c>
      <c r="E26" s="36">
        <v>2009250</v>
      </c>
      <c r="F26" s="53">
        <v>2864250</v>
      </c>
      <c r="G26" s="8" t="s">
        <v>24</v>
      </c>
      <c r="H26" s="8" t="s">
        <v>12</v>
      </c>
      <c r="I26" s="9"/>
    </row>
    <row r="27" spans="1:9" s="1" customFormat="1" x14ac:dyDescent="0.3">
      <c r="A27" s="18" t="s">
        <v>32</v>
      </c>
      <c r="B27" s="39">
        <v>82916666.670000002</v>
      </c>
      <c r="C27" s="44">
        <v>31259583.329999998</v>
      </c>
      <c r="D27" s="33">
        <v>23299583.329999998</v>
      </c>
      <c r="E27" s="36">
        <v>11691250</v>
      </c>
      <c r="F27" s="53">
        <v>16666250</v>
      </c>
      <c r="G27" s="8" t="s">
        <v>16</v>
      </c>
      <c r="H27" s="8" t="s">
        <v>12</v>
      </c>
      <c r="I27" s="9"/>
    </row>
    <row r="28" spans="1:9" s="1" customFormat="1" x14ac:dyDescent="0.3">
      <c r="A28" s="18" t="s">
        <v>34</v>
      </c>
      <c r="B28" s="39">
        <v>2406000</v>
      </c>
      <c r="C28" s="44">
        <v>1039873.2</v>
      </c>
      <c r="D28" s="33">
        <v>594041.4</v>
      </c>
      <c r="E28" s="36">
        <v>260329.2</v>
      </c>
      <c r="F28" s="53">
        <v>511756.2</v>
      </c>
      <c r="G28" s="8" t="s">
        <v>35</v>
      </c>
      <c r="H28" s="8" t="s">
        <v>12</v>
      </c>
      <c r="I28" s="9"/>
    </row>
    <row r="29" spans="1:9" s="1" customFormat="1" ht="24" x14ac:dyDescent="0.3">
      <c r="A29" s="18" t="s">
        <v>30</v>
      </c>
      <c r="B29" s="39">
        <v>39109500</v>
      </c>
      <c r="C29" s="44">
        <v>12231824.779999999</v>
      </c>
      <c r="D29" s="33">
        <v>12465602.550000001</v>
      </c>
      <c r="E29" s="36">
        <v>7570878.3799999999</v>
      </c>
      <c r="F29" s="53">
        <v>6841194.2999999998</v>
      </c>
      <c r="G29" s="8" t="s">
        <v>24</v>
      </c>
      <c r="H29" s="8" t="s">
        <v>23</v>
      </c>
      <c r="I29" s="11" t="s">
        <v>31</v>
      </c>
    </row>
    <row r="30" spans="1:9" s="1" customFormat="1" x14ac:dyDescent="0.3">
      <c r="A30" s="18" t="s">
        <v>38</v>
      </c>
      <c r="B30" s="39">
        <v>238766666.66999999</v>
      </c>
      <c r="C30" s="44">
        <v>97273700</v>
      </c>
      <c r="D30" s="33">
        <v>67977500</v>
      </c>
      <c r="E30" s="36">
        <v>22278433.329999998</v>
      </c>
      <c r="F30" s="53">
        <v>51237033.329999998</v>
      </c>
      <c r="G30" s="8" t="s">
        <v>39</v>
      </c>
      <c r="H30" s="8" t="s">
        <v>40</v>
      </c>
      <c r="I30" s="23"/>
    </row>
    <row r="31" spans="1:9" s="1" customFormat="1" x14ac:dyDescent="0.3">
      <c r="A31" s="28" t="s">
        <v>47</v>
      </c>
      <c r="B31" s="19">
        <v>127690636.67</v>
      </c>
      <c r="C31" s="19">
        <v>66108970</v>
      </c>
      <c r="D31" s="19">
        <v>21433333.329999998</v>
      </c>
      <c r="E31" s="19">
        <v>17681666.670000002</v>
      </c>
      <c r="F31" s="19">
        <v>22466666.670000002</v>
      </c>
      <c r="G31" s="8" t="s">
        <v>16</v>
      </c>
      <c r="H31" s="8" t="s">
        <v>12</v>
      </c>
      <c r="I31" s="21" t="s">
        <v>52</v>
      </c>
    </row>
    <row r="32" spans="1:9" s="1" customFormat="1" ht="24" x14ac:dyDescent="0.3">
      <c r="A32" s="18" t="s">
        <v>43</v>
      </c>
      <c r="B32" s="39">
        <v>173238135</v>
      </c>
      <c r="C32" s="44">
        <v>66431752</v>
      </c>
      <c r="D32" s="33">
        <v>21766152</v>
      </c>
      <c r="E32" s="36">
        <v>21464132.039999999</v>
      </c>
      <c r="F32" s="53">
        <v>63576099.439999998</v>
      </c>
      <c r="G32" s="8" t="s">
        <v>35</v>
      </c>
      <c r="H32" s="8" t="s">
        <v>46</v>
      </c>
      <c r="I32" s="23"/>
    </row>
    <row r="33" spans="1:9" ht="27.6" x14ac:dyDescent="0.3">
      <c r="A33" s="29" t="s">
        <v>50</v>
      </c>
      <c r="B33" s="40">
        <v>100000</v>
      </c>
      <c r="C33" s="45">
        <v>25000</v>
      </c>
      <c r="D33" s="34">
        <v>25000</v>
      </c>
      <c r="E33" s="37">
        <v>25000</v>
      </c>
      <c r="F33" s="54">
        <v>25000</v>
      </c>
      <c r="G33" s="8" t="s">
        <v>39</v>
      </c>
      <c r="H33" s="8" t="s">
        <v>23</v>
      </c>
      <c r="I33" s="4"/>
    </row>
    <row r="34" spans="1:9" s="1" customFormat="1" x14ac:dyDescent="0.3">
      <c r="A34" s="41" t="s">
        <v>55</v>
      </c>
      <c r="B34" s="42">
        <f>SUM(B26,B27,B28,B29,B30,B32,B33)</f>
        <v>550786968.34000003</v>
      </c>
      <c r="C34" s="46">
        <f>SUM(C26,C27,C28,C29,C30,C32,C33)</f>
        <v>213633983.31</v>
      </c>
      <c r="D34" s="51">
        <f>SUM(D26,D27,D28,D29,D30,D32,D33)</f>
        <v>130132129.28</v>
      </c>
      <c r="E34" s="52">
        <f>SUM(E26,E27,E28,E29,E30,E32,E33)</f>
        <v>65299272.949999996</v>
      </c>
      <c r="F34" s="55">
        <f>SUM(F26,F27,F28,F29,F30,F32,F33)</f>
        <v>141721583.26999998</v>
      </c>
      <c r="G34" s="49"/>
      <c r="H34" s="8"/>
      <c r="I34" s="11"/>
    </row>
    <row r="35" spans="1:9" x14ac:dyDescent="0.3">
      <c r="A35" s="7" t="s">
        <v>20</v>
      </c>
      <c r="B35" s="20"/>
      <c r="C35" s="20"/>
      <c r="D35" s="20"/>
      <c r="E35" s="20"/>
      <c r="F35" s="20"/>
      <c r="G35" s="6"/>
      <c r="H35" s="6"/>
      <c r="I35" s="10"/>
    </row>
    <row r="36" spans="1:9" s="1" customFormat="1" x14ac:dyDescent="0.3">
      <c r="A36" s="18" t="s">
        <v>51</v>
      </c>
      <c r="B36" s="39">
        <v>103000</v>
      </c>
      <c r="C36" s="44">
        <v>25750</v>
      </c>
      <c r="D36" s="33">
        <v>25750</v>
      </c>
      <c r="E36" s="36">
        <v>25750</v>
      </c>
      <c r="F36" s="53">
        <v>25750</v>
      </c>
      <c r="G36" s="8" t="s">
        <v>39</v>
      </c>
      <c r="H36" s="8" t="s">
        <v>42</v>
      </c>
      <c r="I36" s="9" t="s">
        <v>15</v>
      </c>
    </row>
    <row r="37" spans="1:9" s="1" customFormat="1" x14ac:dyDescent="0.3">
      <c r="A37" s="41" t="s">
        <v>56</v>
      </c>
      <c r="B37" s="42">
        <f>SUM(B36)</f>
        <v>103000</v>
      </c>
      <c r="C37" s="46">
        <f>C36</f>
        <v>25750</v>
      </c>
      <c r="D37" s="51">
        <f>D36</f>
        <v>25750</v>
      </c>
      <c r="E37" s="52">
        <f>E36</f>
        <v>25750</v>
      </c>
      <c r="F37" s="55">
        <f>F36</f>
        <v>25750</v>
      </c>
      <c r="G37" s="50"/>
      <c r="H37" s="50"/>
      <c r="I37" s="11"/>
    </row>
    <row r="38" spans="1:9" s="1" customFormat="1" x14ac:dyDescent="0.3">
      <c r="A38" s="47" t="s">
        <v>53</v>
      </c>
      <c r="B38" s="48">
        <f>SUM(B37,B34,B24)</f>
        <v>591355157.62</v>
      </c>
      <c r="C38" s="48">
        <f>SUM(C37,C34,C24)</f>
        <v>229122306.46000001</v>
      </c>
      <c r="D38" s="48">
        <f>SUM(D24,D34,D37)</f>
        <v>138290888.56999999</v>
      </c>
      <c r="E38" s="48">
        <f>SUM(E37,E34,E24)</f>
        <v>70673769.539999992</v>
      </c>
      <c r="F38" s="48">
        <f>SUM(F37,F34,F24)</f>
        <v>153268193.50999999</v>
      </c>
      <c r="G38" s="56"/>
      <c r="H38" s="57"/>
      <c r="I38" s="11"/>
    </row>
    <row r="39" spans="1:9" x14ac:dyDescent="0.3">
      <c r="A39" s="12"/>
      <c r="B39" s="13"/>
      <c r="C39" s="14"/>
      <c r="D39" s="13"/>
      <c r="E39" s="14"/>
      <c r="F39" s="14"/>
      <c r="G39" s="15"/>
      <c r="H39" s="16"/>
      <c r="I39" s="17"/>
    </row>
    <row r="40" spans="1:9" x14ac:dyDescent="0.3">
      <c r="B40" s="31"/>
      <c r="C40" s="31"/>
    </row>
    <row r="41" spans="1:9" x14ac:dyDescent="0.3">
      <c r="B41" s="31"/>
      <c r="C41" s="31"/>
      <c r="D41" s="31"/>
      <c r="E41" s="31"/>
      <c r="F41" s="31"/>
      <c r="G41" s="31"/>
    </row>
    <row r="42" spans="1:9" x14ac:dyDescent="0.3">
      <c r="C42" s="31"/>
      <c r="E42" s="31"/>
    </row>
    <row r="43" spans="1:9" x14ac:dyDescent="0.3">
      <c r="C43" s="31"/>
      <c r="E43" s="31"/>
    </row>
    <row r="44" spans="1:9" x14ac:dyDescent="0.3">
      <c r="C44" s="31"/>
      <c r="E44" s="31"/>
    </row>
    <row r="45" spans="1:9" x14ac:dyDescent="0.3">
      <c r="C45" s="31"/>
      <c r="E45" s="31"/>
    </row>
    <row r="46" spans="1:9" x14ac:dyDescent="0.3">
      <c r="E46" s="31"/>
    </row>
    <row r="47" spans="1:9" x14ac:dyDescent="0.3">
      <c r="E47" s="31"/>
    </row>
    <row r="48" spans="1:9" x14ac:dyDescent="0.3">
      <c r="E48" s="3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Micropolluants</vt:lpstr>
    </vt:vector>
  </TitlesOfParts>
  <Company>IUEM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shenry</dc:creator>
  <cp:lastModifiedBy>shenry</cp:lastModifiedBy>
  <cp:lastPrinted>2018-02-16T12:55:07Z</cp:lastPrinted>
  <dcterms:created xsi:type="dcterms:W3CDTF">2018-02-09T12:01:27Z</dcterms:created>
  <dcterms:modified xsi:type="dcterms:W3CDTF">2018-04-12T08:22:03Z</dcterms:modified>
</cp:coreProperties>
</file>