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5_IFREMER\DSCMM\AES_2024\Sextant\JDD-a-integrer\3_JDD_06_2024\"/>
    </mc:Choice>
  </mc:AlternateContent>
  <bookViews>
    <workbookView xWindow="0" yWindow="0" windowWidth="38400" windowHeight="18996"/>
  </bookViews>
  <sheets>
    <sheet name="Synth_Micropolluants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6" l="1"/>
  <c r="E32" i="6"/>
  <c r="D32" i="6"/>
  <c r="C32" i="6"/>
  <c r="B32" i="6"/>
  <c r="B31" i="6"/>
  <c r="F28" i="6"/>
  <c r="E28" i="6"/>
  <c r="D28" i="6"/>
  <c r="C28" i="6"/>
  <c r="B27" i="6"/>
  <c r="B26" i="6"/>
  <c r="B28" i="6" s="1"/>
  <c r="B25" i="6"/>
  <c r="B21" i="6"/>
  <c r="B20" i="6"/>
  <c r="B19" i="6"/>
  <c r="B18" i="6"/>
  <c r="F17" i="6"/>
  <c r="E17" i="6"/>
  <c r="D17" i="6"/>
  <c r="C17" i="6"/>
  <c r="B17" i="6"/>
  <c r="B16" i="6"/>
  <c r="B15" i="6"/>
  <c r="B14" i="6"/>
  <c r="B13" i="6"/>
  <c r="F12" i="6"/>
  <c r="F22" i="6" s="1"/>
  <c r="F35" i="6" s="1"/>
  <c r="E12" i="6"/>
  <c r="E22" i="6" s="1"/>
  <c r="E35" i="6" s="1"/>
  <c r="D12" i="6"/>
  <c r="D22" i="6" s="1"/>
  <c r="D35" i="6" s="1"/>
  <c r="C12" i="6"/>
  <c r="C22" i="6" s="1"/>
  <c r="C35" i="6" s="1"/>
  <c r="B12" i="6"/>
  <c r="B11" i="6"/>
  <c r="B10" i="6"/>
  <c r="B9" i="6"/>
  <c r="B8" i="6"/>
  <c r="B6" i="6"/>
  <c r="B22" i="6" s="1"/>
  <c r="B35" i="6" s="1"/>
</calcChain>
</file>

<file path=xl/sharedStrings.xml><?xml version="1.0" encoding="utf-8"?>
<sst xmlns="http://schemas.openxmlformats.org/spreadsheetml/2006/main" count="98" uniqueCount="63">
  <si>
    <t>Métropole</t>
  </si>
  <si>
    <t>MEMN</t>
  </si>
  <si>
    <t>NAMO</t>
  </si>
  <si>
    <t>SA</t>
  </si>
  <si>
    <t>MED</t>
  </si>
  <si>
    <t>Période</t>
  </si>
  <si>
    <t>Source</t>
  </si>
  <si>
    <t>Réseau national de surveillance de la qualité des sédiments dans les ports maritimes, REPOM</t>
  </si>
  <si>
    <t>Moyenne sur 3 ans</t>
  </si>
  <si>
    <t>Ifremer, 2022</t>
  </si>
  <si>
    <t>Moyenne sur 5 ans</t>
  </si>
  <si>
    <t>Moyenne sur 4 ans</t>
  </si>
  <si>
    <t>MAA - DGAL, 2022</t>
  </si>
  <si>
    <t>COREPH</t>
  </si>
  <si>
    <t>SELI</t>
  </si>
  <si>
    <t>Subvention et personnels de la DEB</t>
  </si>
  <si>
    <t>MTE - DEB, 2022</t>
  </si>
  <si>
    <t>OFB, 2022</t>
  </si>
  <si>
    <t>Coordination et pilotage scientifique DCSMM Ifremer</t>
  </si>
  <si>
    <t>TOTAL - Suivi et information</t>
  </si>
  <si>
    <t>Plan national sur les micropolluants</t>
  </si>
  <si>
    <t>Moyenne sur 6 ans</t>
  </si>
  <si>
    <t>Plan ECOPHYTO</t>
  </si>
  <si>
    <t>TOTAL</t>
  </si>
  <si>
    <t>TOTAL - Prévention</t>
  </si>
  <si>
    <t>TOTAL - Préservation</t>
  </si>
  <si>
    <t>TOTAL - Remédiation</t>
  </si>
  <si>
    <t>Mesures de suivi et d’information</t>
  </si>
  <si>
    <t>Mise en œuvre d’OSPAR</t>
  </si>
  <si>
    <t>n.p.</t>
  </si>
  <si>
    <t>MTE – DAEI, 2021</t>
  </si>
  <si>
    <t>Mise en œuvre du règlement REACH</t>
  </si>
  <si>
    <t>Moyenne sur 5 ans, 2018-2022</t>
  </si>
  <si>
    <t>CE, ECHA 2022</t>
  </si>
  <si>
    <t>Réseau d’observation de la contamination chimique du milieu marin, ROCCH</t>
  </si>
  <si>
    <t>Variable</t>
  </si>
  <si>
    <t>Réseau Intégrateurs Biologiques, RINBIO</t>
  </si>
  <si>
    <t>Plans de surveillance et plans de contrôle, PSPC</t>
  </si>
  <si>
    <t>Suivis spécifiques du programme de surveillance Contaminants de la DCSMM</t>
  </si>
  <si>
    <t>OFB, 2022 – Ifremer, 2022</t>
  </si>
  <si>
    <t>Suivi des opérations de dragage au sein des grands ports maritimes, GPM</t>
  </si>
  <si>
    <t>n.d.</t>
  </si>
  <si>
    <t>Grands Ports Maritimes, 2021</t>
  </si>
  <si>
    <t>Recherche et suivi des connaissances sur les micropolluants</t>
  </si>
  <si>
    <t>Ifremer, Amure, 2022</t>
  </si>
  <si>
    <t>Actions et suivis financés par les établissements publics et les ministères</t>
  </si>
  <si>
    <t>MTE– DEB, 2022</t>
  </si>
  <si>
    <t>Etudes et suivis financés par l’OFB</t>
  </si>
  <si>
    <t xml:space="preserve">Dépenses du CEREMA en lien avec la thématique micropolluants (hors DCSMM) </t>
  </si>
  <si>
    <t>CEREMA, 2022</t>
  </si>
  <si>
    <t>Mesures de prévention</t>
  </si>
  <si>
    <t>Mesures financées par les établissements publics et les ministères</t>
  </si>
  <si>
    <t>Mise en œuvre du programme de mesures D8 du PAMM par le CEREMA</t>
  </si>
  <si>
    <t>Cerema, 2022</t>
  </si>
  <si>
    <t>Investissement des industriels en faveur de la protection des eaux</t>
  </si>
  <si>
    <t>Base de données ANTIPOL, 2021</t>
  </si>
  <si>
    <t>Mesures de préservation</t>
  </si>
  <si>
    <t>Gestion des boues d’épuration</t>
  </si>
  <si>
    <t>Moyenne sur 4 ans 2017-2020</t>
  </si>
  <si>
    <t>Base de données ERU, 2021 ; Bibliographie</t>
  </si>
  <si>
    <t>Mesures de remédiation</t>
  </si>
  <si>
    <r>
      <t>COÛTS EN EUROS COURANTS / ANN</t>
    </r>
    <r>
      <rPr>
        <sz val="11"/>
        <color theme="1"/>
        <rFont val="Calibri"/>
        <family val="2"/>
      </rPr>
      <t xml:space="preserve">ÉE </t>
    </r>
    <r>
      <rPr>
        <sz val="11"/>
        <color theme="1"/>
        <rFont val="Calibri"/>
        <family val="2"/>
        <scheme val="minor"/>
      </rPr>
      <t>2020</t>
    </r>
  </si>
  <si>
    <t xml:space="preserve">Synthèse des coûts - Micropolluants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</si>
</sst>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\ &quot;€&quot;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5"/>
      <name val="Calibri"/>
      <family val="2"/>
      <scheme val="minor"/>
    </font>
    <font>
      <sz val="10"/>
      <name val="Calibri"/>
      <family val="2"/>
    </font>
    <font>
      <b/>
      <sz val="10"/>
      <color theme="0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  <font>
      <i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3" borderId="1" xfId="0" applyFont="1" applyFill="1" applyBorder="1" applyAlignment="1">
      <alignment vertical="center" wrapText="1"/>
    </xf>
    <xf numFmtId="0" fontId="0" fillId="9" borderId="0" xfId="0" applyFill="1" applyAlignment="1">
      <alignment vertical="center"/>
    </xf>
    <xf numFmtId="0" fontId="4" fillId="0" borderId="0" xfId="0" applyFont="1"/>
    <xf numFmtId="0" fontId="7" fillId="0" borderId="0" xfId="0" applyFont="1"/>
    <xf numFmtId="0" fontId="6" fillId="0" borderId="0" xfId="0" applyFont="1"/>
    <xf numFmtId="0" fontId="8" fillId="0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10" fillId="3" borderId="1" xfId="0" applyNumberFormat="1" applyFont="1" applyFill="1" applyBorder="1" applyAlignment="1">
      <alignment horizontal="left" vertical="center" wrapText="1"/>
    </xf>
    <xf numFmtId="165" fontId="10" fillId="4" borderId="1" xfId="0" applyNumberFormat="1" applyFont="1" applyFill="1" applyBorder="1" applyAlignment="1">
      <alignment horizontal="left" vertical="center" wrapText="1"/>
    </xf>
    <xf numFmtId="165" fontId="10" fillId="5" borderId="1" xfId="0" applyNumberFormat="1" applyFont="1" applyFill="1" applyBorder="1" applyAlignment="1">
      <alignment horizontal="left" vertical="center" wrapText="1"/>
    </xf>
    <xf numFmtId="165" fontId="10" fillId="6" borderId="1" xfId="0" applyNumberFormat="1" applyFont="1" applyFill="1" applyBorder="1" applyAlignment="1">
      <alignment horizontal="left" vertical="center" wrapText="1"/>
    </xf>
    <xf numFmtId="165" fontId="10" fillId="7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right"/>
    </xf>
    <xf numFmtId="165" fontId="2" fillId="4" borderId="1" xfId="0" applyNumberFormat="1" applyFont="1" applyFill="1" applyBorder="1" applyAlignment="1">
      <alignment horizontal="right"/>
    </xf>
    <xf numFmtId="165" fontId="2" fillId="5" borderId="1" xfId="0" applyNumberFormat="1" applyFont="1" applyFill="1" applyBorder="1" applyAlignment="1">
      <alignment horizontal="right"/>
    </xf>
    <xf numFmtId="165" fontId="2" fillId="6" borderId="1" xfId="0" applyNumberFormat="1" applyFont="1" applyFill="1" applyBorder="1" applyAlignment="1">
      <alignment horizontal="right"/>
    </xf>
    <xf numFmtId="165" fontId="5" fillId="7" borderId="1" xfId="0" applyNumberFormat="1" applyFont="1" applyFill="1" applyBorder="1" applyAlignment="1">
      <alignment horizontal="right"/>
    </xf>
    <xf numFmtId="0" fontId="6" fillId="0" borderId="1" xfId="0" applyFont="1" applyBorder="1"/>
    <xf numFmtId="0" fontId="10" fillId="10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right"/>
    </xf>
    <xf numFmtId="165" fontId="5" fillId="5" borderId="1" xfId="0" applyNumberFormat="1" applyFont="1" applyFill="1" applyBorder="1" applyAlignment="1">
      <alignment horizontal="right"/>
    </xf>
    <xf numFmtId="165" fontId="5" fillId="6" borderId="1" xfId="0" applyNumberFormat="1" applyFont="1" applyFill="1" applyBorder="1" applyAlignment="1">
      <alignment horizontal="right"/>
    </xf>
    <xf numFmtId="0" fontId="12" fillId="10" borderId="1" xfId="0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/>
    </xf>
    <xf numFmtId="165" fontId="1" fillId="3" borderId="1" xfId="0" applyNumberFormat="1" applyFont="1" applyFill="1" applyBorder="1" applyAlignment="1">
      <alignment horizontal="right"/>
    </xf>
    <xf numFmtId="165" fontId="1" fillId="4" borderId="1" xfId="0" applyNumberFormat="1" applyFont="1" applyFill="1" applyBorder="1" applyAlignment="1">
      <alignment horizontal="right"/>
    </xf>
    <xf numFmtId="165" fontId="1" fillId="5" borderId="1" xfId="0" applyNumberFormat="1" applyFont="1" applyFill="1" applyBorder="1" applyAlignment="1">
      <alignment horizontal="right"/>
    </xf>
    <xf numFmtId="165" fontId="1" fillId="6" borderId="1" xfId="0" applyNumberFormat="1" applyFont="1" applyFill="1" applyBorder="1" applyAlignment="1">
      <alignment horizontal="right"/>
    </xf>
    <xf numFmtId="165" fontId="1" fillId="7" borderId="1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8" fillId="10" borderId="1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justify" vertical="center" wrapText="1"/>
    </xf>
    <xf numFmtId="165" fontId="5" fillId="3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justify" vertical="center" wrapText="1"/>
    </xf>
    <xf numFmtId="0" fontId="10" fillId="8" borderId="1" xfId="0" applyFont="1" applyFill="1" applyBorder="1" applyAlignment="1">
      <alignment horizontal="left" vertical="center" wrapText="1"/>
    </xf>
    <xf numFmtId="165" fontId="1" fillId="8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G4" sqref="G4"/>
    </sheetView>
  </sheetViews>
  <sheetFormatPr baseColWidth="10" defaultColWidth="10.88671875" defaultRowHeight="10.199999999999999" x14ac:dyDescent="0.2"/>
  <cols>
    <col min="1" max="1" width="75.77734375" style="3" bestFit="1" customWidth="1"/>
    <col min="2" max="4" width="12.33203125" style="3" bestFit="1" customWidth="1"/>
    <col min="5" max="5" width="11.33203125" style="3" bestFit="1" customWidth="1"/>
    <col min="6" max="6" width="12.33203125" style="3" bestFit="1" customWidth="1"/>
    <col min="7" max="7" width="25.44140625" style="3" bestFit="1" customWidth="1"/>
    <col min="8" max="8" width="34.33203125" style="3" bestFit="1" customWidth="1"/>
    <col min="9" max="16384" width="10.88671875" style="3"/>
  </cols>
  <sheetData>
    <row r="1" spans="1:8" ht="19.8" x14ac:dyDescent="0.4">
      <c r="A1" s="4" t="s">
        <v>62</v>
      </c>
    </row>
    <row r="2" spans="1:8" ht="14.4" customHeight="1" x14ac:dyDescent="0.2">
      <c r="A2" s="2" t="s">
        <v>61</v>
      </c>
    </row>
    <row r="3" spans="1:8" s="5" customFormat="1" ht="14.4" customHeight="1" x14ac:dyDescent="0.3"/>
    <row r="4" spans="1:8" s="5" customFormat="1" ht="14.4" customHeight="1" x14ac:dyDescent="0.3">
      <c r="A4" s="6"/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</row>
    <row r="5" spans="1:8" s="5" customFormat="1" ht="14.4" customHeight="1" x14ac:dyDescent="0.3">
      <c r="A5" s="8" t="s">
        <v>27</v>
      </c>
      <c r="B5" s="9"/>
      <c r="C5" s="10"/>
      <c r="D5" s="11"/>
      <c r="E5" s="12"/>
      <c r="F5" s="13"/>
      <c r="G5" s="14"/>
      <c r="H5" s="14"/>
    </row>
    <row r="6" spans="1:8" s="5" customFormat="1" ht="14.4" customHeight="1" thickBot="1" x14ac:dyDescent="0.35">
      <c r="A6" s="15" t="s">
        <v>28</v>
      </c>
      <c r="B6" s="16">
        <f>SUM(C6:F6)</f>
        <v>7780</v>
      </c>
      <c r="C6" s="17">
        <v>1945</v>
      </c>
      <c r="D6" s="18">
        <v>3890</v>
      </c>
      <c r="E6" s="19">
        <v>1945</v>
      </c>
      <c r="F6" s="20" t="s">
        <v>29</v>
      </c>
      <c r="G6" s="14"/>
      <c r="H6" s="21" t="s">
        <v>30</v>
      </c>
    </row>
    <row r="7" spans="1:8" s="5" customFormat="1" ht="14.4" customHeight="1" x14ac:dyDescent="0.3">
      <c r="A7" s="22" t="s">
        <v>31</v>
      </c>
      <c r="B7" s="16">
        <v>75883200</v>
      </c>
      <c r="C7" s="17">
        <v>26641543.938332163</v>
      </c>
      <c r="D7" s="18">
        <v>21829049.474421863</v>
      </c>
      <c r="E7" s="19">
        <v>13746185.844428873</v>
      </c>
      <c r="F7" s="23">
        <v>13666420.7428171</v>
      </c>
      <c r="G7" s="24" t="s">
        <v>32</v>
      </c>
      <c r="H7" s="24" t="s">
        <v>33</v>
      </c>
    </row>
    <row r="8" spans="1:8" s="5" customFormat="1" ht="14.4" customHeight="1" x14ac:dyDescent="0.3">
      <c r="A8" s="22" t="s">
        <v>7</v>
      </c>
      <c r="B8" s="16">
        <f>SUM(C8:F8)</f>
        <v>186667</v>
      </c>
      <c r="C8" s="17">
        <v>34528</v>
      </c>
      <c r="D8" s="18">
        <v>52871</v>
      </c>
      <c r="E8" s="19">
        <v>19422</v>
      </c>
      <c r="F8" s="23">
        <v>79846</v>
      </c>
      <c r="G8" s="24" t="s">
        <v>11</v>
      </c>
      <c r="H8" s="24" t="s">
        <v>16</v>
      </c>
    </row>
    <row r="9" spans="1:8" s="5" customFormat="1" ht="14.4" customHeight="1" x14ac:dyDescent="0.3">
      <c r="A9" s="22" t="s">
        <v>34</v>
      </c>
      <c r="B9" s="16">
        <f>SUM(C9:F9)</f>
        <v>557689</v>
      </c>
      <c r="C9" s="17">
        <v>142830</v>
      </c>
      <c r="D9" s="18">
        <v>177862</v>
      </c>
      <c r="E9" s="19">
        <v>104148</v>
      </c>
      <c r="F9" s="23">
        <v>132849</v>
      </c>
      <c r="G9" s="24" t="s">
        <v>35</v>
      </c>
      <c r="H9" s="24" t="s">
        <v>9</v>
      </c>
    </row>
    <row r="10" spans="1:8" s="5" customFormat="1" ht="14.4" customHeight="1" x14ac:dyDescent="0.3">
      <c r="A10" s="22" t="s">
        <v>36</v>
      </c>
      <c r="B10" s="16">
        <f>SUM(C10:F10)</f>
        <v>256116</v>
      </c>
      <c r="C10" s="25" t="s">
        <v>29</v>
      </c>
      <c r="D10" s="26" t="s">
        <v>29</v>
      </c>
      <c r="E10" s="27" t="s">
        <v>29</v>
      </c>
      <c r="F10" s="23">
        <v>256116</v>
      </c>
      <c r="G10" s="24" t="s">
        <v>21</v>
      </c>
      <c r="H10" s="24" t="s">
        <v>9</v>
      </c>
    </row>
    <row r="11" spans="1:8" s="5" customFormat="1" ht="14.4" customHeight="1" x14ac:dyDescent="0.3">
      <c r="A11" s="22" t="s">
        <v>37</v>
      </c>
      <c r="B11" s="16">
        <f t="shared" ref="B11:B21" si="0">SUM(C11:F11)</f>
        <v>229587</v>
      </c>
      <c r="C11" s="17">
        <v>72598</v>
      </c>
      <c r="D11" s="18">
        <v>44807</v>
      </c>
      <c r="E11" s="19">
        <v>50819</v>
      </c>
      <c r="F11" s="23">
        <v>61363</v>
      </c>
      <c r="G11" s="24" t="s">
        <v>11</v>
      </c>
      <c r="H11" s="24" t="s">
        <v>12</v>
      </c>
    </row>
    <row r="12" spans="1:8" s="5" customFormat="1" ht="14.4" customHeight="1" x14ac:dyDescent="0.3">
      <c r="A12" s="22" t="s">
        <v>38</v>
      </c>
      <c r="B12" s="16">
        <f t="shared" si="0"/>
        <v>255128</v>
      </c>
      <c r="C12" s="17">
        <f>C13+C14</f>
        <v>105727</v>
      </c>
      <c r="D12" s="18">
        <f>D13+D14</f>
        <v>72972</v>
      </c>
      <c r="E12" s="19">
        <f>E13+E14</f>
        <v>35757</v>
      </c>
      <c r="F12" s="23">
        <f>F13+F14</f>
        <v>40672</v>
      </c>
      <c r="G12" s="24"/>
      <c r="H12" s="24"/>
    </row>
    <row r="13" spans="1:8" s="5" customFormat="1" ht="14.4" customHeight="1" x14ac:dyDescent="0.3">
      <c r="A13" s="28" t="s">
        <v>14</v>
      </c>
      <c r="B13" s="29">
        <f t="shared" si="0"/>
        <v>182882</v>
      </c>
      <c r="C13" s="29">
        <v>90088</v>
      </c>
      <c r="D13" s="29">
        <v>57333</v>
      </c>
      <c r="E13" s="29">
        <v>0</v>
      </c>
      <c r="F13" s="29">
        <v>35461</v>
      </c>
      <c r="G13" s="24" t="s">
        <v>21</v>
      </c>
      <c r="H13" s="24" t="s">
        <v>39</v>
      </c>
    </row>
    <row r="14" spans="1:8" s="5" customFormat="1" ht="14.4" customHeight="1" x14ac:dyDescent="0.3">
      <c r="A14" s="28" t="s">
        <v>13</v>
      </c>
      <c r="B14" s="29">
        <f t="shared" si="0"/>
        <v>72246</v>
      </c>
      <c r="C14" s="29">
        <v>15639</v>
      </c>
      <c r="D14" s="29">
        <v>15639</v>
      </c>
      <c r="E14" s="29">
        <v>35757</v>
      </c>
      <c r="F14" s="29">
        <v>5211</v>
      </c>
      <c r="G14" s="24" t="s">
        <v>11</v>
      </c>
      <c r="H14" s="24" t="s">
        <v>39</v>
      </c>
    </row>
    <row r="15" spans="1:8" s="5" customFormat="1" ht="14.4" customHeight="1" x14ac:dyDescent="0.3">
      <c r="A15" s="22" t="s">
        <v>40</v>
      </c>
      <c r="B15" s="16">
        <f t="shared" si="0"/>
        <v>3324873.5320000001</v>
      </c>
      <c r="C15" s="17">
        <v>3125344.5320000001</v>
      </c>
      <c r="D15" s="18">
        <v>77177</v>
      </c>
      <c r="E15" s="19">
        <v>122352</v>
      </c>
      <c r="F15" s="20" t="s">
        <v>41</v>
      </c>
      <c r="G15" s="24"/>
      <c r="H15" s="24" t="s">
        <v>42</v>
      </c>
    </row>
    <row r="16" spans="1:8" s="5" customFormat="1" ht="14.4" customHeight="1" x14ac:dyDescent="0.3">
      <c r="A16" s="22" t="s">
        <v>43</v>
      </c>
      <c r="B16" s="16">
        <f t="shared" si="0"/>
        <v>5410000</v>
      </c>
      <c r="C16" s="17">
        <v>570000</v>
      </c>
      <c r="D16" s="18">
        <v>610000</v>
      </c>
      <c r="E16" s="19">
        <v>1360000</v>
      </c>
      <c r="F16" s="23">
        <v>2870000</v>
      </c>
      <c r="G16" s="24"/>
      <c r="H16" s="24" t="s">
        <v>44</v>
      </c>
    </row>
    <row r="17" spans="1:8" s="5" customFormat="1" ht="14.4" customHeight="1" x14ac:dyDescent="0.3">
      <c r="A17" s="22" t="s">
        <v>45</v>
      </c>
      <c r="B17" s="16">
        <f t="shared" si="0"/>
        <v>614979</v>
      </c>
      <c r="C17" s="17">
        <f>C18+C19+C20+C21</f>
        <v>140156</v>
      </c>
      <c r="D17" s="18">
        <f>D18+D19+D20+D21</f>
        <v>147564</v>
      </c>
      <c r="E17" s="19">
        <f>E18+E19+E20+E21</f>
        <v>190788</v>
      </c>
      <c r="F17" s="23">
        <f>SUM(F18:F21)</f>
        <v>136471</v>
      </c>
      <c r="G17" s="24"/>
      <c r="H17" s="24"/>
    </row>
    <row r="18" spans="1:8" s="5" customFormat="1" ht="14.4" customHeight="1" x14ac:dyDescent="0.3">
      <c r="A18" s="28" t="s">
        <v>15</v>
      </c>
      <c r="B18" s="29">
        <f t="shared" si="0"/>
        <v>65747</v>
      </c>
      <c r="C18" s="29">
        <v>14987</v>
      </c>
      <c r="D18" s="29">
        <v>21752</v>
      </c>
      <c r="E18" s="29">
        <v>15085</v>
      </c>
      <c r="F18" s="29">
        <v>13923</v>
      </c>
      <c r="G18" s="24" t="s">
        <v>8</v>
      </c>
      <c r="H18" s="24" t="s">
        <v>46</v>
      </c>
    </row>
    <row r="19" spans="1:8" s="5" customFormat="1" ht="14.4" customHeight="1" x14ac:dyDescent="0.3">
      <c r="A19" s="28" t="s">
        <v>47</v>
      </c>
      <c r="B19" s="29">
        <f t="shared" si="0"/>
        <v>198587</v>
      </c>
      <c r="C19" s="29">
        <v>36866</v>
      </c>
      <c r="D19" s="29">
        <v>37509</v>
      </c>
      <c r="E19" s="29">
        <v>87400</v>
      </c>
      <c r="F19" s="29">
        <v>36812</v>
      </c>
      <c r="G19" s="24" t="s">
        <v>8</v>
      </c>
      <c r="H19" s="24" t="s">
        <v>17</v>
      </c>
    </row>
    <row r="20" spans="1:8" s="5" customFormat="1" ht="14.4" customHeight="1" x14ac:dyDescent="0.3">
      <c r="A20" s="28" t="s">
        <v>18</v>
      </c>
      <c r="B20" s="29">
        <f t="shared" si="0"/>
        <v>342944</v>
      </c>
      <c r="C20" s="29">
        <v>85736</v>
      </c>
      <c r="D20" s="29">
        <v>85736</v>
      </c>
      <c r="E20" s="29">
        <v>85736</v>
      </c>
      <c r="F20" s="29">
        <v>85736</v>
      </c>
      <c r="G20" s="24" t="s">
        <v>8</v>
      </c>
      <c r="H20" s="24" t="s">
        <v>9</v>
      </c>
    </row>
    <row r="21" spans="1:8" s="5" customFormat="1" ht="14.4" customHeight="1" x14ac:dyDescent="0.3">
      <c r="A21" s="28" t="s">
        <v>48</v>
      </c>
      <c r="B21" s="29">
        <f t="shared" si="0"/>
        <v>7701</v>
      </c>
      <c r="C21" s="29">
        <v>2567</v>
      </c>
      <c r="D21" s="29">
        <v>2567</v>
      </c>
      <c r="E21" s="29">
        <v>2567</v>
      </c>
      <c r="F21" s="29" t="s">
        <v>41</v>
      </c>
      <c r="G21" s="24"/>
      <c r="H21" s="24" t="s">
        <v>49</v>
      </c>
    </row>
    <row r="22" spans="1:8" s="5" customFormat="1" ht="14.4" customHeight="1" x14ac:dyDescent="0.3">
      <c r="A22" s="1" t="s">
        <v>19</v>
      </c>
      <c r="B22" s="30">
        <f>B6+B7+B8+B9+B10+B11+B12+B15+B16+B17</f>
        <v>86726019.532000005</v>
      </c>
      <c r="C22" s="31">
        <f>C6+C7+C8+C9+C11+C12+C15+C16+C17</f>
        <v>30834672.470332164</v>
      </c>
      <c r="D22" s="32">
        <f>D6+D7+D8+D9+D11+D12+D15+D16+D17</f>
        <v>23016192.474421863</v>
      </c>
      <c r="E22" s="33">
        <f>E6+E7+E8+E9+E11+E12+E15+E16+E17</f>
        <v>15631416.844428873</v>
      </c>
      <c r="F22" s="34">
        <f>F7+F8+F9+F10+F11+F12+F16+F17</f>
        <v>17243737.7428171</v>
      </c>
      <c r="G22" s="35"/>
      <c r="H22" s="35"/>
    </row>
    <row r="23" spans="1:8" s="5" customFormat="1" ht="14.4" customHeight="1" x14ac:dyDescent="0.3">
      <c r="A23" s="36" t="s">
        <v>50</v>
      </c>
      <c r="B23" s="16"/>
      <c r="C23" s="17"/>
      <c r="D23" s="18"/>
      <c r="E23" s="19"/>
      <c r="F23" s="23"/>
      <c r="G23" s="37"/>
      <c r="H23" s="37"/>
    </row>
    <row r="24" spans="1:8" s="5" customFormat="1" ht="14.4" customHeight="1" x14ac:dyDescent="0.3">
      <c r="A24" s="38" t="s">
        <v>22</v>
      </c>
      <c r="B24" s="39" t="s">
        <v>41</v>
      </c>
      <c r="C24" s="25" t="s">
        <v>41</v>
      </c>
      <c r="D24" s="26" t="s">
        <v>41</v>
      </c>
      <c r="E24" s="27" t="s">
        <v>41</v>
      </c>
      <c r="F24" s="20" t="s">
        <v>41</v>
      </c>
      <c r="G24" s="37"/>
      <c r="H24" s="24"/>
    </row>
    <row r="25" spans="1:8" s="5" customFormat="1" ht="14.4" customHeight="1" x14ac:dyDescent="0.3">
      <c r="A25" s="38" t="s">
        <v>51</v>
      </c>
      <c r="B25" s="16">
        <f>SUM(C25:F25)</f>
        <v>35374</v>
      </c>
      <c r="C25" s="17">
        <v>1931</v>
      </c>
      <c r="D25" s="18">
        <v>10817</v>
      </c>
      <c r="E25" s="19">
        <v>5290</v>
      </c>
      <c r="F25" s="23">
        <v>17336</v>
      </c>
      <c r="G25" s="24" t="s">
        <v>8</v>
      </c>
      <c r="H25" s="24" t="s">
        <v>17</v>
      </c>
    </row>
    <row r="26" spans="1:8" s="5" customFormat="1" ht="14.4" customHeight="1" x14ac:dyDescent="0.3">
      <c r="A26" s="22" t="s">
        <v>52</v>
      </c>
      <c r="B26" s="16">
        <f>SUM(C26:F26)</f>
        <v>40832</v>
      </c>
      <c r="C26" s="17">
        <v>10208</v>
      </c>
      <c r="D26" s="18">
        <v>10208</v>
      </c>
      <c r="E26" s="19">
        <v>10208</v>
      </c>
      <c r="F26" s="23">
        <v>10208</v>
      </c>
      <c r="G26" s="37" t="s">
        <v>10</v>
      </c>
      <c r="H26" s="24" t="s">
        <v>53</v>
      </c>
    </row>
    <row r="27" spans="1:8" s="5" customFormat="1" ht="14.4" customHeight="1" x14ac:dyDescent="0.3">
      <c r="A27" s="38" t="s">
        <v>54</v>
      </c>
      <c r="B27" s="16">
        <f>SUM(C27:F27)</f>
        <v>203420000</v>
      </c>
      <c r="C27" s="17">
        <v>78974600</v>
      </c>
      <c r="D27" s="18">
        <v>64428120</v>
      </c>
      <c r="E27" s="19">
        <v>20993020</v>
      </c>
      <c r="F27" s="23">
        <v>39024260</v>
      </c>
      <c r="G27" s="37" t="s">
        <v>10</v>
      </c>
      <c r="H27" s="24" t="s">
        <v>55</v>
      </c>
    </row>
    <row r="28" spans="1:8" s="5" customFormat="1" ht="14.4" customHeight="1" x14ac:dyDescent="0.3">
      <c r="A28" s="1" t="s">
        <v>24</v>
      </c>
      <c r="B28" s="30">
        <f>B25+B26+B27</f>
        <v>203496206</v>
      </c>
      <c r="C28" s="31">
        <f t="shared" ref="C28:F28" si="1">C25+C26+C27</f>
        <v>78986739</v>
      </c>
      <c r="D28" s="32">
        <f t="shared" si="1"/>
        <v>64449145</v>
      </c>
      <c r="E28" s="33">
        <f t="shared" si="1"/>
        <v>21008518</v>
      </c>
      <c r="F28" s="34">
        <f t="shared" si="1"/>
        <v>39051804</v>
      </c>
      <c r="G28" s="37"/>
      <c r="H28" s="37"/>
    </row>
    <row r="29" spans="1:8" s="5" customFormat="1" ht="14.4" customHeight="1" x14ac:dyDescent="0.3">
      <c r="A29" s="36" t="s">
        <v>56</v>
      </c>
      <c r="B29" s="16"/>
      <c r="C29" s="17"/>
      <c r="D29" s="18"/>
      <c r="E29" s="19"/>
      <c r="F29" s="23"/>
      <c r="G29" s="38"/>
      <c r="H29" s="38"/>
    </row>
    <row r="30" spans="1:8" s="5" customFormat="1" ht="14.4" customHeight="1" x14ac:dyDescent="0.3">
      <c r="A30" s="38" t="s">
        <v>20</v>
      </c>
      <c r="B30" s="39" t="s">
        <v>41</v>
      </c>
      <c r="C30" s="25" t="s">
        <v>41</v>
      </c>
      <c r="D30" s="26" t="s">
        <v>41</v>
      </c>
      <c r="E30" s="27" t="s">
        <v>41</v>
      </c>
      <c r="F30" s="20" t="s">
        <v>41</v>
      </c>
      <c r="G30" s="37"/>
      <c r="H30" s="24"/>
    </row>
    <row r="31" spans="1:8" s="5" customFormat="1" ht="14.4" customHeight="1" x14ac:dyDescent="0.3">
      <c r="A31" s="22" t="s">
        <v>57</v>
      </c>
      <c r="B31" s="16">
        <f t="shared" ref="B31" si="2">SUM(C31:F31)</f>
        <v>252984572</v>
      </c>
      <c r="C31" s="17">
        <v>72514894</v>
      </c>
      <c r="D31" s="18">
        <v>27536949</v>
      </c>
      <c r="E31" s="19">
        <v>21324645</v>
      </c>
      <c r="F31" s="23">
        <v>131608084</v>
      </c>
      <c r="G31" s="37" t="s">
        <v>58</v>
      </c>
      <c r="H31" s="24" t="s">
        <v>59</v>
      </c>
    </row>
    <row r="32" spans="1:8" s="5" customFormat="1" ht="14.4" customHeight="1" x14ac:dyDescent="0.3">
      <c r="A32" s="1" t="s">
        <v>25</v>
      </c>
      <c r="B32" s="30">
        <f>B31</f>
        <v>252984572</v>
      </c>
      <c r="C32" s="31">
        <f t="shared" ref="C32:F32" si="3">C31</f>
        <v>72514894</v>
      </c>
      <c r="D32" s="32">
        <f t="shared" si="3"/>
        <v>27536949</v>
      </c>
      <c r="E32" s="33">
        <f t="shared" si="3"/>
        <v>21324645</v>
      </c>
      <c r="F32" s="34">
        <f t="shared" si="3"/>
        <v>131608084</v>
      </c>
      <c r="G32" s="40"/>
      <c r="H32" s="40"/>
    </row>
    <row r="33" spans="1:8" s="5" customFormat="1" ht="14.4" customHeight="1" x14ac:dyDescent="0.3">
      <c r="A33" s="8" t="s">
        <v>60</v>
      </c>
      <c r="B33" s="39" t="s">
        <v>41</v>
      </c>
      <c r="C33" s="25" t="s">
        <v>41</v>
      </c>
      <c r="D33" s="26" t="s">
        <v>41</v>
      </c>
      <c r="E33" s="27" t="s">
        <v>41</v>
      </c>
      <c r="F33" s="20" t="s">
        <v>41</v>
      </c>
      <c r="G33" s="35"/>
      <c r="H33" s="35"/>
    </row>
    <row r="34" spans="1:8" s="5" customFormat="1" ht="14.4" customHeight="1" x14ac:dyDescent="0.3">
      <c r="A34" s="1" t="s">
        <v>26</v>
      </c>
      <c r="B34" s="39" t="s">
        <v>41</v>
      </c>
      <c r="C34" s="25" t="s">
        <v>41</v>
      </c>
      <c r="D34" s="26" t="s">
        <v>41</v>
      </c>
      <c r="E34" s="27" t="s">
        <v>41</v>
      </c>
      <c r="F34" s="20" t="s">
        <v>41</v>
      </c>
      <c r="G34" s="24"/>
      <c r="H34" s="24"/>
    </row>
    <row r="35" spans="1:8" s="5" customFormat="1" ht="14.4" customHeight="1" x14ac:dyDescent="0.3">
      <c r="A35" s="41" t="s">
        <v>23</v>
      </c>
      <c r="B35" s="42">
        <f>B22+B28+B32</f>
        <v>543206797.53200006</v>
      </c>
      <c r="C35" s="42">
        <f t="shared" ref="C35:F35" si="4">C22+C28+C32</f>
        <v>182336305.47033215</v>
      </c>
      <c r="D35" s="42">
        <f t="shared" si="4"/>
        <v>115002286.47442186</v>
      </c>
      <c r="E35" s="42">
        <f t="shared" si="4"/>
        <v>57964579.844428875</v>
      </c>
      <c r="F35" s="42">
        <f t="shared" si="4"/>
        <v>187903625.7428171</v>
      </c>
      <c r="G35" s="35"/>
      <c r="H35" s="35"/>
    </row>
    <row r="36" spans="1:8" s="5" customFormat="1" ht="14.4" customHeight="1" x14ac:dyDescent="0.3"/>
    <row r="37" spans="1:8" s="5" customFormat="1" ht="14.4" customHeight="1" x14ac:dyDescent="0.3"/>
    <row r="38" spans="1:8" s="5" customFormat="1" ht="12.45" customHeight="1" x14ac:dyDescent="0.3"/>
  </sheetData>
  <mergeCells count="3">
    <mergeCell ref="G22:H22"/>
    <mergeCell ref="G33:H33"/>
    <mergeCell ref="G35:H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Synth_Micropolluants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Adeline Bas</dc:creator>
  <cp:lastModifiedBy>Eric Le Gentil</cp:lastModifiedBy>
  <dcterms:created xsi:type="dcterms:W3CDTF">2023-12-06T10:22:29Z</dcterms:created>
  <dcterms:modified xsi:type="dcterms:W3CDTF">2024-07-02T08:27:13Z</dcterms:modified>
</cp:coreProperties>
</file>