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drawings/drawing19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A:\data\DCSMM_EVAL2024\SOURCES\AGENCE_BIO\"/>
    </mc:Choice>
  </mc:AlternateContent>
  <bookViews>
    <workbookView xWindow="0" yWindow="0" windowWidth="28800" windowHeight="12300" tabRatio="701"/>
  </bookViews>
  <sheets>
    <sheet name="Index" sheetId="1" r:id="rId1"/>
    <sheet name="1-1" sheetId="24" r:id="rId2"/>
    <sheet name="1-2" sheetId="25" r:id="rId3"/>
    <sheet name="1-3" sheetId="34" r:id="rId4"/>
    <sheet name="1-4" sheetId="27" r:id="rId5"/>
    <sheet name="1-5" sheetId="28" r:id="rId6"/>
    <sheet name="1-6" sheetId="29" r:id="rId7"/>
    <sheet name="1-7" sheetId="30" r:id="rId8"/>
    <sheet name="1-8" sheetId="35" r:id="rId9"/>
    <sheet name="2-1" sheetId="36" r:id="rId10"/>
    <sheet name="2-2" sheetId="38" r:id="rId11"/>
    <sheet name="2-3" sheetId="37" r:id="rId12"/>
    <sheet name="2-4" sheetId="39" r:id="rId13"/>
    <sheet name="2-5" sheetId="40" r:id="rId14"/>
    <sheet name="2-6" sheetId="11" r:id="rId15"/>
    <sheet name="2-7" sheetId="41" r:id="rId16"/>
    <sheet name="2-8" sheetId="16" r:id="rId17"/>
    <sheet name="2-9" sheetId="42" r:id="rId18"/>
    <sheet name="2-10" sheetId="43" r:id="rId19"/>
    <sheet name="2-11" sheetId="44" r:id="rId20"/>
    <sheet name="2-11bis 12 et 13" sheetId="45" r:id="rId21"/>
    <sheet name="2-14" sheetId="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annee">OFFSET([1]listes!$H$1,1,0,COUNTA([1]listes!$H:$H)-1,1)</definedName>
    <definedName name="codeona">[2]dataPV!$G$2:$G$12746</definedName>
    <definedName name="const_masque">TRUE</definedName>
    <definedName name="depart">[2]dataPV!$D$2:$D$12746</definedName>
    <definedName name="fdg">#REF!</definedName>
    <definedName name="fil">#REF!</definedName>
    <definedName name="filiere">#REF!</definedName>
    <definedName name="filiere2">#REF!</definedName>
    <definedName name="fils">#REF!</definedName>
    <definedName name="import_pdt1" localSheetId="7">#REF!</definedName>
    <definedName name="import_pdt1">#REF!</definedName>
    <definedName name="import_pdt2" localSheetId="7">#REF!</definedName>
    <definedName name="import_pdt2">#REF!</definedName>
    <definedName name="import_pdt3" localSheetId="7">#REF!</definedName>
    <definedName name="import_pdt3">#REF!</definedName>
    <definedName name="list_code_PA">OFFSET([3]ref_onab_groupe!$B$1,MATCH([3]Index!$K$17,[3]ref_onab_groupe!$B:$B,0)-1,2,COUNTIF([3]ref_onab_groupe!$B:$B,[3]Index!$K$17),1)</definedName>
    <definedName name="list_code_PV">OFFSET([3]ref_onab_groupe!$B$1,MATCH([3]Index!$K$13,[3]ref_onab_groupe!$B:$B,0)-1,2,COUNTIF([3]ref_onab_groupe!$B:$B,[3]Index!$K$13),1)</definedName>
    <definedName name="list_groupe">OFFSET([1]ref_onab_liste!$E$1,MATCH("groupe PV",[1]ref_onab_liste!D:D,0)-1,-3,COUNTIF([1]ref_onab_liste!D:D,"groupe PV"),1)</definedName>
    <definedName name="liste_1_groupe_PA">OFFSET([1]ref_onab_liste!$E$1,MATCH("groupe PA",[1]!onab_liste[type],0)-1,-3,COUNTIF([1]!onab_liste[type],"groupe PA"),1)</definedName>
    <definedName name="liste_1_groupe_PV">OFFSET([1]ref_onab_liste!$E$1,MATCH("groupe PV",[1]!onab_liste[type],0)-1,-3,COUNTIF([1]!onab_liste[type],"groupe PV"),1)</definedName>
    <definedName name="liste_2_code_PA">OFFSET([3]ref_onab_groupe!$B$1,MATCH([3]Index!$K$23,[3]ref_onab_groupe!$B:$B,0)-1,2,COUNTIF([3]ref_onab_groupe!$B:$B,[3]Index!$K$23),1)</definedName>
    <definedName name="liste_2_code_PV">OFFSET([3]ref_onab_groupe!$B$1,MATCH([3]Index!$K$8,[3]ref_onab_groupe!$B:$B,0)-1,2,COUNTIF([3]ref_onab_groupe!$B:$B,[3]Index!$K$8),1)</definedName>
    <definedName name="liste_2_geo">OFFSET([1]ref_geo!$B$1,MATCH([1]Index!$B$14,[1]!ref_geo[reg_libelle],0),0,COUNTIF([1]!ref_geo[reg_libelle],[1]Index!$B$14))</definedName>
    <definedName name="liste_activite_princ_prep" localSheetId="20">#REF!,#REF!,#REF!</definedName>
    <definedName name="liste_activite_princ_prep" localSheetId="16">#REF!,#REF!,#REF!</definedName>
    <definedName name="liste_activite_princ_prep">#REF!,#REF!,#REF!</definedName>
    <definedName name="liste_groupe_PA">OFFSET([1]ref_onab_liste!$E$1,MATCH("groupe PA",[1]ref_onab_liste!XEY:XEY,0)-1,-3,COUNTIF([1]ref_onab_liste!XEY:XEY,"groupe PA"),1)</definedName>
    <definedName name="liste_groupe_PV">OFFSET([1]ref_onab_liste!$E$1,MATCH("groupe PV",[1]ref_onab_liste!XEY:XEY,0)-1,-3,COUNTIF([1]ref_onab_liste!XEY:XEY,"groupe PV"),1)</definedName>
    <definedName name="liste_pa">[4]formulaire!$G$3:$H$51</definedName>
    <definedName name="liste_regions">[1]listes!$A$2:$A$15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b_exploit">[2]dataPV!$H$2:$H$12746</definedName>
    <definedName name="OC">[4]dataPA!$Q$2:$Q$12860</definedName>
    <definedName name="ori_pdt1_1" localSheetId="7">#REF!</definedName>
    <definedName name="ori_pdt1_1">#REF!</definedName>
    <definedName name="ori_pdt1_2" localSheetId="7">#REF!</definedName>
    <definedName name="ori_pdt1_2">#REF!</definedName>
    <definedName name="ori_pdt1_3" localSheetId="7">#REF!</definedName>
    <definedName name="ori_pdt1_3">#REF!</definedName>
    <definedName name="ori_pdt2_1">#REF!</definedName>
    <definedName name="ori_pdt2_2">#REF!</definedName>
    <definedName name="ori_pdt2_3">#REF!</definedName>
    <definedName name="ori_pdt3_1">#REF!</definedName>
    <definedName name="ori_pdt3_2">#REF!</definedName>
    <definedName name="ori_pdt3_3">#REF!</definedName>
    <definedName name="PA01_Annee">[5]ALL_PA!$A$2:$A$65536</definedName>
    <definedName name="PA03_Région">[5]ALL_PA!$C$2:$C$65536</definedName>
    <definedName name="PA04_N°_Depart">[5]ALL_PA!$D$2:$D$65536</definedName>
    <definedName name="PA06_Code_ONAB">[5]ALL_PA!$F$2:$F$65536</definedName>
    <definedName name="PA09_Nb_tetes">[5]ALL_PA!$I$2:$I$65536</definedName>
    <definedName name="PA15_Groupe1_2lettres">[5]ALL_PA!$O$2:$O$65536</definedName>
    <definedName name="PAannee">[4]dataPA!$A$2:$A$12860</definedName>
    <definedName name="PAcodeOna">[4]dataPA!$G$2:$G$12860</definedName>
    <definedName name="PAdepart">[4]dataPA!$D$2:$D$12860</definedName>
    <definedName name="PALitresLait">[4]dataPA!$N$2:$N$12860</definedName>
    <definedName name="PAnbExploit">[4]dataPA!$H$2:$H$12860</definedName>
    <definedName name="PANbExploitAB">[4]dataPA!$I$2:$I$12860</definedName>
    <definedName name="PANbExploitCOnv">[4]dataPA!$J$2:$K$12767</definedName>
    <definedName name="PAnbRuches">[4]dataPA!$P$2:$P$12860</definedName>
    <definedName name="PAnbTete">[4]dataPA!$K$2:$K$12860</definedName>
    <definedName name="PAPiecesOeufs">[4]dataPA!$O$2:$O$12860</definedName>
    <definedName name="PAregion">[4]dataPA!$B$2:$B$12860</definedName>
    <definedName name="PATetesConversion">[4]dataPA!$L$2:$L$12860</definedName>
    <definedName name="PATetesConversionSimult">[4]dataPA!$M$2:$M$12860</definedName>
    <definedName name="pdt1_" localSheetId="7">#REF!</definedName>
    <definedName name="pdt1_">#REF!</definedName>
    <definedName name="pdt2_" localSheetId="7">#REF!</definedName>
    <definedName name="pdt2_">#REF!</definedName>
    <definedName name="pdt3_" localSheetId="7">#REF!</definedName>
    <definedName name="pdt3_">#REF!</definedName>
    <definedName name="pv_echelle_geo">[3]listes!$L$2:$L$7</definedName>
    <definedName name="pv_zone_geo">OFFSET(#REF!,0,0,COUNTA(#REF!)-1,1)</definedName>
    <definedName name="PV01_Annee">[5]ALL_PV!$A$2:$A$65536</definedName>
    <definedName name="PV03_Region">[5]ALL_PV!$C$2:$C$65536</definedName>
    <definedName name="PV04_N°_Depart">[5]ALL_PV!$D$2:$D$65536</definedName>
    <definedName name="PV08_Conventionnel_ha">[5]ALL_PV!$H$2:$H$65536</definedName>
    <definedName name="PV09_AB_ha">[5]ALL_PV!$I$2:$I$65536</definedName>
    <definedName name="PV09bis_ABetC">[5]ALL_PV!$I$2:$L$65536</definedName>
    <definedName name="PV09ter_TotalC">[5]ALL_PV!$J$2:$L$65536</definedName>
    <definedName name="PV10_C1_ha">[5]ALL_PV!$J$2:$J$65536</definedName>
    <definedName name="PV11_C2_ha">[5]ALL_PV!$K$2:$K$65536</definedName>
    <definedName name="PV12_C3_ha">[5]ALL_PV!$L$2:$L$65536</definedName>
    <definedName name="PV14_Groupe1_2Lettres">[5]ALL_PV!$N$2:$N$65536</definedName>
    <definedName name="PV15_Groupe2_3Lettres">[5]ALL_PV!$O$2:$O$65536</definedName>
    <definedName name="ref_onab_code">[1]listes!$AN$2:$AU$210</definedName>
    <definedName name="region">[2]dataPV!$B$2:$B$12746</definedName>
    <definedName name="Région">'[6]Fichier BIOLINEAIRES 10'!$M:$M</definedName>
    <definedName name="Région_2009">'[6]Biolineaires 2009'!$K:$K</definedName>
    <definedName name="secret_stat">[1]listes!$J$2:$J$3</definedName>
    <definedName name="sel_annee">OFFSET([1]listes!$H$1,1,0,COUNTA([1]listes!$H:$H)-1,1)</definedName>
    <definedName name="sel_dept">OFFSET([1]ref_geo!$D$1,MATCH([1]Export!$B$27,[1]!ref_geo[reg_libelle],0),-2,COUNTIF([1]!ref_geo[reg_libelle],[1]Export!$B$27),1)</definedName>
    <definedName name="sel_dept_id">OFFSET([1]ref_geo!$D$1,MATCH([1]Export!$B$27,[1]!ref_geo[reg_libelle],0),-3,COUNTIF([1]!ref_geo[reg_libelle],[1]Export!$B$27),1)</definedName>
    <definedName name="sel_geo">[1]listes!$X$2:$X$140</definedName>
    <definedName name="sel_PA">[1]listes!$AB$2:$AB$65</definedName>
    <definedName name="sel_PV">[1]listes!$Z$2:$Z$191</definedName>
    <definedName name="sel_PV_PA">[7]listes!$AL$2:$AL$48</definedName>
    <definedName name="sel_ss">[1]listes!$V$2:$V$3</definedName>
    <definedName name="SurfAB">[2]dataPV!$I$2:$I$12746</definedName>
    <definedName name="Surface">'[6]Fichier BIOLINEAIRES 10'!$K:$K</definedName>
    <definedName name="Surface_2009">'[6]Biolineaires 2009'!$I:$I</definedName>
    <definedName name="SurfBio">[2]dataPV!$N$2:$N$12746</definedName>
    <definedName name="SurfC1">[2]dataPV!$J$2:$J$12746</definedName>
    <definedName name="SurfC2">[2]dataPV!$K$2:$K$12746</definedName>
    <definedName name="SurfC3">[2]dataPV!$L$2:$L$12746</definedName>
    <definedName name="SurfConv">[2]dataPV!$M$2:$M$12746</definedName>
    <definedName name="SurfConve">#REF!</definedName>
    <definedName name="surfconve2">#REF!</definedName>
    <definedName name="typoexpl">#REF!</definedName>
    <definedName name="zfzef">#REF!</definedName>
    <definedName name="Zone_geo">IF(LEFT([3]Index!$K$33,1)="R",[3]listes!$A$2:$A$24,[3]listes!$E$2:$E$102)</definedName>
    <definedName name="Zone_geo_pa">IF(LEFT([3]Index!$K$26,1)="R",[3]listes!$A$2:$A$24,[3]listes!$E$2:$E$102)</definedName>
    <definedName name="Zone_geo_pv">IF(LEFT([3]Index!$K$11,1)="R",[3]listes!$A$2:$A$24,[3]listes!$E$2:$E$102)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8" l="1"/>
  <c r="H5" i="38"/>
  <c r="S8" i="38"/>
  <c r="R8" i="38"/>
  <c r="Q8" i="38"/>
  <c r="P8" i="38"/>
  <c r="T7" i="38"/>
  <c r="T8" i="38" s="1"/>
  <c r="L17" i="37"/>
  <c r="K17" i="37"/>
  <c r="J17" i="37"/>
  <c r="K12" i="37"/>
  <c r="D10" i="35"/>
  <c r="I4" i="35"/>
  <c r="H4" i="35"/>
  <c r="D4" i="35"/>
  <c r="D14" i="30"/>
  <c r="C14" i="30"/>
  <c r="K12" i="30"/>
  <c r="D12" i="30"/>
  <c r="C12" i="30"/>
  <c r="E11" i="30"/>
  <c r="D11" i="30"/>
  <c r="F11" i="30"/>
  <c r="C11" i="30"/>
  <c r="E10" i="30"/>
  <c r="D9" i="30"/>
  <c r="E8" i="30"/>
  <c r="E5" i="30"/>
  <c r="C4" i="30"/>
  <c r="F4" i="30"/>
  <c r="F3" i="30"/>
  <c r="D3" i="30"/>
  <c r="C3" i="30"/>
  <c r="F3" i="27"/>
  <c r="D2" i="34"/>
  <c r="D7" i="34"/>
  <c r="N8" i="38" l="1"/>
  <c r="D6" i="30"/>
  <c r="E12" i="30"/>
  <c r="F12" i="30"/>
  <c r="E9" i="30"/>
  <c r="K11" i="30"/>
  <c r="K3" i="30"/>
  <c r="K4" i="30"/>
  <c r="E4" i="30"/>
  <c r="F5" i="30"/>
  <c r="D5" i="30"/>
  <c r="F6" i="30"/>
  <c r="E6" i="30"/>
  <c r="C7" i="30"/>
  <c r="D7" i="30"/>
  <c r="F8" i="30"/>
  <c r="D8" i="30"/>
  <c r="F9" i="30"/>
  <c r="F14" i="30"/>
  <c r="K14" i="30"/>
  <c r="E14" i="30"/>
  <c r="E3" i="30"/>
  <c r="D4" i="30"/>
  <c r="C5" i="30"/>
  <c r="K5" i="30"/>
  <c r="K6" i="30"/>
  <c r="C8" i="30"/>
  <c r="K8" i="30"/>
  <c r="D10" i="30"/>
  <c r="C6" i="30"/>
  <c r="C9" i="30"/>
  <c r="K9" i="30"/>
  <c r="F7" i="30" l="1"/>
  <c r="E7" i="30"/>
  <c r="K7" i="30"/>
  <c r="C10" i="30"/>
  <c r="K10" i="30"/>
  <c r="F10" i="30"/>
  <c r="F8" i="27"/>
</calcChain>
</file>

<file path=xl/sharedStrings.xml><?xml version="1.0" encoding="utf-8"?>
<sst xmlns="http://schemas.openxmlformats.org/spreadsheetml/2006/main" count="2214" uniqueCount="560">
  <si>
    <t>Figure 1‑1 : Évolution du chiffre d’affaires bio depuis 2010</t>
  </si>
  <si>
    <t>Figure 1‑2 : Évolution des ventes des produits bio par circuit de distribution</t>
  </si>
  <si>
    <t>Figure 1-3 : Répartition de la valeur des ventes de produits bio aux ménages selon les circuits de distribution en 2020</t>
  </si>
  <si>
    <t>Figure 1‑4 : Répartition des achats des ménages par famille de produits bio</t>
  </si>
  <si>
    <t>Figure 1‑5 : Croissance depuis 2020 de la consommation par les ménages de produits biologiques par circuit de distribution</t>
  </si>
  <si>
    <t>Figure 1‑6 : Répartition des achats des ménages par famille de produits et circuit de distribution</t>
  </si>
  <si>
    <t>Figure 1‑7 : Origine des approvisionnements selon les produits bio</t>
  </si>
  <si>
    <t>Figure 1‑8 : Balance commerciale des produits bio en 2020</t>
  </si>
  <si>
    <t>Figure 2‑1 : Évolution des opérateurs et des surfaces certifiées bio depuis 2004</t>
  </si>
  <si>
    <t>Figure 2‑2. Évolution des emplois directs du secteur biologique</t>
  </si>
  <si>
    <t>Figure 2‑3 : Évolution du nombre d’opérateurs et des surfaces engagées en bio</t>
  </si>
  <si>
    <t>Figure 2‑4 : Répartition des surfaces par type de culture et évolution par rapport à l'année précédente</t>
  </si>
  <si>
    <t>Figure 2‑5 : Évolution des surfaces par type de culture en base 100</t>
  </si>
  <si>
    <t>Figure 2‑6 : Évolution de la part des surfaces conduites en bio par type de cultures.</t>
  </si>
  <si>
    <t>Figure 2‑7 : Répartition des cheptels par espèce et évolution par rapport à l'année précédente</t>
  </si>
  <si>
    <t>Figure 2‑9 : Répartition régionale des surfaces et des opérateurs certifiés bio</t>
  </si>
  <si>
    <t>Figure 2‑10 : Répartition régionale des producteurs bio</t>
  </si>
  <si>
    <t>Figure 2‑11 : Répartition départementale des surfaces certifiés bio et en conversion</t>
  </si>
  <si>
    <t>Figure 2‑11bis  : Répartition régionale des surfaces certifiés bio et en conversion (graphique)</t>
  </si>
  <si>
    <t>Figure 2‑12 : Effectifs régionaux d’entreprises de transformation et distribution engagées en bio et évolution par rapport à l'année précédente</t>
  </si>
  <si>
    <t>Figure 2‑13 : Effectifs régionaux de producteurs engagés en bio et évolution par rapport à l'année précédente</t>
  </si>
  <si>
    <t>Figure 2‑14 : Palmarès des 20 premiers départements bio</t>
  </si>
  <si>
    <t>Grande distribution généraliste</t>
  </si>
  <si>
    <t>Distribution spécialisée bio</t>
  </si>
  <si>
    <t>Artisans-Commerçants</t>
  </si>
  <si>
    <t>Vente directe</t>
  </si>
  <si>
    <t>Restauration collective*</t>
  </si>
  <si>
    <t>Restauration commerciale*</t>
  </si>
  <si>
    <t>RHF</t>
  </si>
  <si>
    <t>Autres</t>
  </si>
  <si>
    <t>TOTAL</t>
  </si>
  <si>
    <t>Sous-total hors RHF</t>
  </si>
  <si>
    <t> En millions d'euros</t>
  </si>
  <si>
    <t>Chiffres d'affaires TTC</t>
  </si>
  <si>
    <t>Croissance 2020/2019</t>
  </si>
  <si>
    <t>Part du marché bio</t>
  </si>
  <si>
    <t>Grande  distribution généraliste</t>
  </si>
  <si>
    <t>Distribution spécialisée bio en réseau</t>
  </si>
  <si>
    <t>Distribution spécialisée bio indépendante</t>
  </si>
  <si>
    <t>Total distribution spécialisée bio</t>
  </si>
  <si>
    <t>Artisans, commerces</t>
  </si>
  <si>
    <t>Part de l’AB*</t>
  </si>
  <si>
    <t>*Basé sur la consommation des ménages en biens de l'INSEE :
produits agricoles, sylvicoles, pêches, produits agroalimentaires hors tabacs. Mai 2021.</t>
  </si>
  <si>
    <t>Distribution généraliste</t>
  </si>
  <si>
    <t>Hypermarchés</t>
  </si>
  <si>
    <t>Supermarchés</t>
  </si>
  <si>
    <t>Proximité</t>
  </si>
  <si>
    <t>Drive</t>
  </si>
  <si>
    <t>Hard-discount</t>
  </si>
  <si>
    <t>Distribution spécialisé bio</t>
  </si>
  <si>
    <t>Artisans, commerçants</t>
  </si>
  <si>
    <t>Artisans-commerçants</t>
  </si>
  <si>
    <t>Produits</t>
  </si>
  <si>
    <t>TOTAL 2020</t>
  </si>
  <si>
    <t>PDM bio</t>
  </si>
  <si>
    <t>pdm frais</t>
  </si>
  <si>
    <t>Fruits et légumes frais</t>
  </si>
  <si>
    <t>Frais</t>
  </si>
  <si>
    <t>Crémerie</t>
  </si>
  <si>
    <t>Viandes</t>
  </si>
  <si>
    <t>Mer, traiteur, surgelé</t>
  </si>
  <si>
    <t>Boulangerie</t>
  </si>
  <si>
    <t>Epicerie</t>
  </si>
  <si>
    <t>Boissons sans alcool</t>
  </si>
  <si>
    <t>Boissons alcoolisées</t>
  </si>
  <si>
    <t>total</t>
  </si>
  <si>
    <t>Total hors RHF</t>
  </si>
  <si>
    <t>taux de croissance total</t>
  </si>
  <si>
    <t>Stade de détail en millions d'euros</t>
  </si>
  <si>
    <t>Stade de détail 
Millions €</t>
  </si>
  <si>
    <t>Evol. 2020/ 2019</t>
  </si>
  <si>
    <t>Fruits</t>
  </si>
  <si>
    <t>Légumes</t>
  </si>
  <si>
    <t>Total fruits et légumes</t>
  </si>
  <si>
    <t>Lait</t>
  </si>
  <si>
    <t>-</t>
  </si>
  <si>
    <t>Produits laitiers</t>
  </si>
  <si>
    <t>Œufs</t>
  </si>
  <si>
    <t>Sous-total crémerie</t>
  </si>
  <si>
    <t>Viande bovine</t>
  </si>
  <si>
    <t>Viande porcine</t>
  </si>
  <si>
    <t>Viande agneau</t>
  </si>
  <si>
    <t>Volaille</t>
  </si>
  <si>
    <t>Charcuterie salaison</t>
  </si>
  <si>
    <t>Sous-total viandes</t>
  </si>
  <si>
    <t>Total crémerie, viandes</t>
  </si>
  <si>
    <t>Mer, Saurisserie, Fumaison</t>
  </si>
  <si>
    <t>Traiteur</t>
  </si>
  <si>
    <t>Surgelés</t>
  </si>
  <si>
    <t>Total traiteur, mer, surgelés</t>
  </si>
  <si>
    <t>Total boulangerie pâtisserie fraiche</t>
  </si>
  <si>
    <t>Epicerie sucrée</t>
  </si>
  <si>
    <t>Epicerie salée</t>
  </si>
  <si>
    <t>Sous-total épicerie</t>
  </si>
  <si>
    <t>Boissons végétales</t>
  </si>
  <si>
    <t>Jus de fruits/légumes, BRSA</t>
  </si>
  <si>
    <t>Sous-total boisson sans alcool</t>
  </si>
  <si>
    <t>Total épicerie et boissons sans alcool</t>
  </si>
  <si>
    <t>Vins tranquilles et autres</t>
  </si>
  <si>
    <t>Cidres, Bières et autres boissons alcoolisées</t>
  </si>
  <si>
    <t>Total boissons alcoolisées</t>
  </si>
  <si>
    <t>TOTAL GENERAL</t>
  </si>
  <si>
    <t>Imp.UE</t>
  </si>
  <si>
    <t>Imp Pays tiers</t>
  </si>
  <si>
    <t>Valeur au prix de gros</t>
  </si>
  <si>
    <t>France</t>
  </si>
  <si>
    <t>UE</t>
  </si>
  <si>
    <t>Pays tiers</t>
  </si>
  <si>
    <t>Total Import</t>
  </si>
  <si>
    <t>Total</t>
  </si>
  <si>
    <t>Part orig. FR</t>
  </si>
  <si>
    <t>Part UE</t>
  </si>
  <si>
    <t>Part Pays tiers</t>
  </si>
  <si>
    <t>C1</t>
  </si>
  <si>
    <t>Mer, saurisserie, fumaison</t>
  </si>
  <si>
    <t>E</t>
  </si>
  <si>
    <t>Epicerie et boissons non alcoolisées</t>
  </si>
  <si>
    <t>A1</t>
  </si>
  <si>
    <t>A2</t>
  </si>
  <si>
    <t>C2+C3</t>
  </si>
  <si>
    <t>Traiteur et surgelés</t>
  </si>
  <si>
    <t>D</t>
  </si>
  <si>
    <t>Boulangerie pâtisserie fraiche</t>
  </si>
  <si>
    <t>B2</t>
  </si>
  <si>
    <t>Viandes fraiches et transformées</t>
  </si>
  <si>
    <t>B11+B12</t>
  </si>
  <si>
    <t>Lait, produits laitiers</t>
  </si>
  <si>
    <t>B13</t>
  </si>
  <si>
    <t>F</t>
  </si>
  <si>
    <t>Vins et autres boissons alcoolisées</t>
  </si>
  <si>
    <t>TOUS PRODUITS</t>
  </si>
  <si>
    <t>au stade de gros</t>
  </si>
  <si>
    <t>en millions d'euros</t>
  </si>
  <si>
    <t>en % de la consommation au stade de gros</t>
  </si>
  <si>
    <t>Total import</t>
  </si>
  <si>
    <t>Total export</t>
  </si>
  <si>
    <t>Dont UE</t>
  </si>
  <si>
    <t>Dont non UE</t>
  </si>
  <si>
    <t>Dont vers UE</t>
  </si>
  <si>
    <t>Dont hors UE</t>
  </si>
  <si>
    <t>Balance commerciale</t>
  </si>
  <si>
    <t>contribution de l'import</t>
  </si>
  <si>
    <t>contribution de l'export</t>
  </si>
  <si>
    <t>solde</t>
  </si>
  <si>
    <t>CE</t>
  </si>
  <si>
    <t>Céréales</t>
  </si>
  <si>
    <t>OL</t>
  </si>
  <si>
    <t>Oléagineux</t>
  </si>
  <si>
    <t>PR</t>
  </si>
  <si>
    <t>Protéagineux</t>
  </si>
  <si>
    <t>LES</t>
  </si>
  <si>
    <t>Légumes secs</t>
  </si>
  <si>
    <t>GCULE</t>
  </si>
  <si>
    <t>Grandes cultures</t>
  </si>
  <si>
    <t>STH</t>
  </si>
  <si>
    <t>AFO</t>
  </si>
  <si>
    <t>Cultures fourragères</t>
  </si>
  <si>
    <t>CF</t>
  </si>
  <si>
    <t>Surfaces fourragères</t>
  </si>
  <si>
    <t>LEF</t>
  </si>
  <si>
    <t>Légumes frais</t>
  </si>
  <si>
    <t>FR</t>
  </si>
  <si>
    <t>VI</t>
  </si>
  <si>
    <t>Vigne</t>
  </si>
  <si>
    <t>PP</t>
  </si>
  <si>
    <t>PPAM</t>
  </si>
  <si>
    <t>AU</t>
  </si>
  <si>
    <t>ALL</t>
  </si>
  <si>
    <t>Part des Exploitations</t>
  </si>
  <si>
    <t>HISTORIQUE NATIONAL</t>
  </si>
  <si>
    <t>Etiquettes</t>
  </si>
  <si>
    <t>Part bio</t>
  </si>
  <si>
    <t>Vaches allaitantes</t>
  </si>
  <si>
    <t>Vaches laitières</t>
  </si>
  <si>
    <t>Total Vaches</t>
  </si>
  <si>
    <t>Brebis viande</t>
  </si>
  <si>
    <t>Brebis laitières</t>
  </si>
  <si>
    <t>Total Brebis</t>
  </si>
  <si>
    <t>Chèvres</t>
  </si>
  <si>
    <t>Truies</t>
  </si>
  <si>
    <t>Poulets de chair</t>
  </si>
  <si>
    <t>Poules pondeuses</t>
  </si>
  <si>
    <t>Vaches allaitantes 5,8%</t>
  </si>
  <si>
    <t>Vaches laitières 4,6%</t>
  </si>
  <si>
    <t>Total Vaches 5,4%</t>
  </si>
  <si>
    <t>Brebis viande 0,8%</t>
  </si>
  <si>
    <t>Brebis laitières 1,0%</t>
  </si>
  <si>
    <t>Total Brebis 7,6%</t>
  </si>
  <si>
    <t>Chèvres 10,6%</t>
  </si>
  <si>
    <t>Evol. /2019</t>
  </si>
  <si>
    <t>Nbre d'exploitations en mode de production biologique</t>
  </si>
  <si>
    <t>Nbre d'entreprises de l'aval certifiées pour une activité bio</t>
  </si>
  <si>
    <t>Nombre total d'opérateurs certifiés pour une activité bio</t>
  </si>
  <si>
    <t/>
  </si>
  <si>
    <t>Surfaces en mode de production biologique (ha)</t>
  </si>
  <si>
    <t>dont surfaces certifiées bio</t>
  </si>
  <si>
    <t>dont surfaces en conversion :</t>
  </si>
  <si>
    <t>Surfaces en 1ère année</t>
  </si>
  <si>
    <t>Surfaces en 2e ou 3e année</t>
  </si>
  <si>
    <t>Part des surfaces en mode de production bio dans la SAU</t>
  </si>
  <si>
    <t>Part des exploitations bio dans l’ensemble des exploitations agricoles</t>
  </si>
  <si>
    <t>Tableau simplifié</t>
  </si>
  <si>
    <t>Evol/2016</t>
  </si>
  <si>
    <t>Evol/2018</t>
  </si>
  <si>
    <t>Evol/2019</t>
  </si>
  <si>
    <t>Production agricole</t>
  </si>
  <si>
    <t>UTA agricoles totales Agreste</t>
  </si>
  <si>
    <t>Transformation</t>
  </si>
  <si>
    <t>Commerce de gros</t>
  </si>
  <si>
    <t>Commerce de détail</t>
  </si>
  <si>
    <t>%bio des UTA</t>
  </si>
  <si>
    <t>Services</t>
  </si>
  <si>
    <t>Année</t>
  </si>
  <si>
    <t xml:space="preserve">  Surfaces certifiées bio</t>
  </si>
  <si>
    <t>Evol SurfAB</t>
  </si>
  <si>
    <t xml:space="preserve">  Surfaces en conversion total</t>
  </si>
  <si>
    <t>Total SAU BIO</t>
  </si>
  <si>
    <t xml:space="preserve">  Nb. exploitations engagées en bio</t>
  </si>
  <si>
    <t xml:space="preserve">  Nb. préparateurs, distributeurs, importateurs et exportateurs bio</t>
  </si>
  <si>
    <t>Source: Agence Bio/OC</t>
  </si>
  <si>
    <t>BDD OC</t>
  </si>
  <si>
    <t>légende</t>
  </si>
  <si>
    <t>2,55 millions ha</t>
  </si>
  <si>
    <t>53 255 fermes</t>
  </si>
  <si>
    <t>25 763 entreprises</t>
  </si>
  <si>
    <t>Source: Agence Bio/OC; Agreste 2020</t>
  </si>
  <si>
    <t>TOTAL France</t>
  </si>
  <si>
    <t>Nb. Exploitations</t>
  </si>
  <si>
    <t>Surfaces certifiées bio (ha)</t>
  </si>
  <si>
    <t>Surfaces en conversion</t>
  </si>
  <si>
    <t>Surfaces certifiées + conversion</t>
  </si>
  <si>
    <t>C2</t>
  </si>
  <si>
    <t>C3</t>
  </si>
  <si>
    <t>C2/C3</t>
  </si>
  <si>
    <t>Total C123</t>
  </si>
  <si>
    <t>Evol. /19</t>
  </si>
  <si>
    <t>Part en conversion</t>
  </si>
  <si>
    <t>Part en bio</t>
  </si>
  <si>
    <t>Surfaces et cultures fourragères</t>
  </si>
  <si>
    <t>dont fruits à coque</t>
  </si>
  <si>
    <t>dont fruits à noyau et à pépins</t>
  </si>
  <si>
    <t>dont autres fruits</t>
  </si>
  <si>
    <t>Base 100 Surfaces</t>
  </si>
  <si>
    <t>Base 100</t>
  </si>
  <si>
    <t>Evolution base 100 des surfaces par type de culture</t>
  </si>
  <si>
    <t>* Exploitations n'ayant que des animaux en conversion</t>
  </si>
  <si>
    <t>Source: Agence Bio / OC, Agreste 2020</t>
  </si>
  <si>
    <t>Nb. Animaux ou de ruches</t>
  </si>
  <si>
    <t>Certifiées Bio</t>
  </si>
  <si>
    <t>En conversion *</t>
  </si>
  <si>
    <t>Bio + Conversion</t>
  </si>
  <si>
    <t>Certifiés Bio</t>
  </si>
  <si>
    <t xml:space="preserve">Conversion </t>
  </si>
  <si>
    <t>Total national</t>
  </si>
  <si>
    <t>% AB / Total national</t>
  </si>
  <si>
    <t>Evol. / 19</t>
  </si>
  <si>
    <t>Apiculture (ruches)</t>
  </si>
  <si>
    <t>TOUTES PV</t>
  </si>
  <si>
    <t>Surfaces certifiées bio</t>
  </si>
  <si>
    <t>Part de bio dans la SAU (%)</t>
  </si>
  <si>
    <t xml:space="preserve">Part des fermes bio </t>
  </si>
  <si>
    <t>Aval</t>
  </si>
  <si>
    <t>Evol. ha /19</t>
  </si>
  <si>
    <t>Evol. % /19</t>
  </si>
  <si>
    <t>Répartition</t>
  </si>
  <si>
    <t>Nb. Entreprises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</si>
  <si>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</si>
  <si>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</si>
  <si>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</si>
  <si>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</si>
  <si>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</si>
  <si>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</si>
  <si>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</si>
  <si>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</si>
  <si>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</si>
  <si>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</si>
  <si>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</si>
  <si>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</si>
  <si>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Provence-Alpes-Côte d'Azur</t>
  </si>
  <si>
    <t>Guyane</t>
  </si>
  <si>
    <t>La Réunion</t>
  </si>
  <si>
    <t>Guadeloupe</t>
  </si>
  <si>
    <t>Martinique</t>
  </si>
  <si>
    <t>Mayotte</t>
  </si>
  <si>
    <t>source : Agence BIO / OC</t>
  </si>
  <si>
    <t>source  : Agence BIO/OC</t>
  </si>
  <si>
    <t>année :</t>
  </si>
  <si>
    <t>ref :</t>
  </si>
  <si>
    <t>Region</t>
  </si>
  <si>
    <t>dept</t>
  </si>
  <si>
    <t>dept_libelle</t>
  </si>
  <si>
    <t>nb_expl</t>
  </si>
  <si>
    <t>nb_expl_ref</t>
  </si>
  <si>
    <t>nb_expl_evol_absolue</t>
  </si>
  <si>
    <t>nb_expl_evol</t>
  </si>
  <si>
    <t>nb_ope_aval</t>
  </si>
  <si>
    <t>nb_ope_aval_evol</t>
  </si>
  <si>
    <t>01</t>
  </si>
  <si>
    <t>AIN</t>
  </si>
  <si>
    <t>02</t>
  </si>
  <si>
    <t>AISNE</t>
  </si>
  <si>
    <t>03</t>
  </si>
  <si>
    <t>ALLIER</t>
  </si>
  <si>
    <t>04</t>
  </si>
  <si>
    <t>ALPES-DE-HAUTE-PROV</t>
  </si>
  <si>
    <t>05</t>
  </si>
  <si>
    <t>HAUTES-ALPES</t>
  </si>
  <si>
    <t>06</t>
  </si>
  <si>
    <t>ALPES-MARITIMES</t>
  </si>
  <si>
    <t>07</t>
  </si>
  <si>
    <t>ARDECHE</t>
  </si>
  <si>
    <t>08</t>
  </si>
  <si>
    <t>ARDENNES</t>
  </si>
  <si>
    <t>09</t>
  </si>
  <si>
    <t>ARIEGE</t>
  </si>
  <si>
    <t>10</t>
  </si>
  <si>
    <t>AUBE</t>
  </si>
  <si>
    <t>11</t>
  </si>
  <si>
    <t>AUDE</t>
  </si>
  <si>
    <t>12</t>
  </si>
  <si>
    <t>AVEYRON</t>
  </si>
  <si>
    <t>13</t>
  </si>
  <si>
    <t>BOUCHES-DU-RHONE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</si>
  <si>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</si>
  <si>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</si>
  <si>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</si>
  <si>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</si>
  <si>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</si>
  <si>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</si>
  <si>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</si>
  <si>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</si>
  <si>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</si>
  <si>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</si>
  <si>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</si>
  <si>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CORREZE</t>
  </si>
  <si>
    <t>21</t>
  </si>
  <si>
    <t>COTE-D'OR</t>
  </si>
  <si>
    <t>22</t>
  </si>
  <si>
    <t>COTES-D'ARMOR</t>
  </si>
  <si>
    <t>23</t>
  </si>
  <si>
    <t>CREUSE</t>
  </si>
  <si>
    <t>24</t>
  </si>
  <si>
    <t>DORDOGNE</t>
  </si>
  <si>
    <t>25</t>
  </si>
  <si>
    <t>DOUBS</t>
  </si>
  <si>
    <t>26</t>
  </si>
  <si>
    <t>DROME</t>
  </si>
  <si>
    <t>27</t>
  </si>
  <si>
    <t>EURE</t>
  </si>
  <si>
    <t>28</t>
  </si>
  <si>
    <t>EURE-ET-LOIR</t>
  </si>
  <si>
    <t>29</t>
  </si>
  <si>
    <t>FINISTERE</t>
  </si>
  <si>
    <t>2A</t>
  </si>
  <si>
    <t>Corse-DU-SUD</t>
  </si>
  <si>
    <t>2B</t>
  </si>
  <si>
    <t>HAUTE-Corse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</si>
  <si>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</si>
  <si>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</si>
  <si>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</si>
  <si>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</si>
  <si>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</si>
  <si>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</si>
  <si>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</si>
  <si>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</si>
  <si>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</si>
  <si>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HERAULT</t>
  </si>
  <si>
    <t>35</t>
  </si>
  <si>
    <t>ILLE-ET-VILAINE</t>
  </si>
  <si>
    <t>36</t>
  </si>
  <si>
    <t>INDRE</t>
  </si>
  <si>
    <t>37</t>
  </si>
  <si>
    <t>INDRE-ET-LOIRE</t>
  </si>
  <si>
    <t>38</t>
  </si>
  <si>
    <t>ISERE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</si>
  <si>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</si>
  <si>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</si>
  <si>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</si>
  <si>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</si>
  <si>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</si>
  <si>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</si>
  <si>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</si>
  <si>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</si>
  <si>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</si>
  <si>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</si>
  <si>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</si>
  <si>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</si>
  <si>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</si>
  <si>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</si>
  <si>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</si>
  <si>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</si>
  <si>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</si>
  <si>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</si>
  <si>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</si>
  <si>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LOZERE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</si>
  <si>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</si>
  <si>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</si>
  <si>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</si>
  <si>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</si>
  <si>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</si>
  <si>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</si>
  <si>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</si>
  <si>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</si>
  <si>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</si>
  <si>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</si>
  <si>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</si>
  <si>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</si>
  <si>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</si>
  <si>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</si>
  <si>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</si>
  <si>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</si>
  <si>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</si>
  <si>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</si>
  <si>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</si>
  <si>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NIEVRE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</si>
  <si>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</si>
  <si>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</si>
  <si>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</si>
  <si>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</si>
  <si>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</si>
  <si>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</si>
  <si>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</si>
  <si>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</si>
  <si>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</si>
  <si>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PUY-DE-DOME</t>
  </si>
  <si>
    <t>64</t>
  </si>
  <si>
    <t>PYRENEES-ATLANTIQUES</t>
  </si>
  <si>
    <t>65</t>
  </si>
  <si>
    <t>HAUTES-PYRENEES</t>
  </si>
  <si>
    <t>66</t>
  </si>
  <si>
    <t>PYRENEES-ORIENTALES</t>
  </si>
  <si>
    <t>67</t>
  </si>
  <si>
    <t>BAS-RHIN</t>
  </si>
  <si>
    <t>68</t>
  </si>
  <si>
    <t>HAUT-RHIN</t>
  </si>
  <si>
    <t>69</t>
  </si>
  <si>
    <t>RHONE</t>
  </si>
  <si>
    <t>70</t>
  </si>
  <si>
    <t>HAUTE-SAONE</t>
  </si>
  <si>
    <t>71</t>
  </si>
  <si>
    <t>SAONE-ET-LOIRE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</si>
  <si>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</si>
  <si>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</si>
  <si>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</si>
  <si>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</si>
  <si>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</si>
  <si>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</si>
  <si>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</si>
  <si>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</si>
  <si>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</si>
  <si>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</si>
  <si>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</si>
  <si>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</si>
  <si>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</si>
  <si>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</si>
  <si>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</si>
  <si>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DEUX-SEVRES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</si>
  <si>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</si>
  <si>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</si>
  <si>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</si>
  <si>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</si>
  <si>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</si>
  <si>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</si>
  <si>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</si>
  <si>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</si>
  <si>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</si>
  <si>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</si>
  <si>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</si>
  <si>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VENDEE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</si>
  <si>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</si>
  <si>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</si>
  <si>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</si>
  <si>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</si>
  <si>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</si>
  <si>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</si>
  <si>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</si>
  <si>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</si>
  <si>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</si>
  <si>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</si>
  <si>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</si>
  <si>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</si>
  <si>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</si>
  <si>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</si>
  <si>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</si>
  <si>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</si>
  <si>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</si>
  <si>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</si>
  <si>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</si>
  <si>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</si>
  <si>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>OUTRE-MER</t>
  </si>
  <si>
    <t>971</t>
  </si>
  <si>
    <t>972</t>
  </si>
  <si>
    <t>973</t>
  </si>
  <si>
    <t>974</t>
  </si>
  <si>
    <t>976</t>
  </si>
  <si>
    <t>Source : Agence BIO / OC, Agreste / SAA 2020</t>
  </si>
  <si>
    <t>surf_AB</t>
  </si>
  <si>
    <t>surf_AB_evol</t>
  </si>
  <si>
    <t>surf_C1</t>
  </si>
  <si>
    <t>surf_C1_evol</t>
  </si>
  <si>
    <t>surf_C1_sur_agreste</t>
  </si>
  <si>
    <t>surf_C2</t>
  </si>
  <si>
    <t>surf_C3</t>
  </si>
  <si>
    <t>surf_C123</t>
  </si>
  <si>
    <t>surf_C123_evol</t>
  </si>
  <si>
    <t>surf_BIO</t>
  </si>
  <si>
    <t>surf_BIO_evol</t>
  </si>
  <si>
    <t>surf_Bio_evolAbs</t>
  </si>
  <si>
    <t>SAU_agreste</t>
  </si>
  <si>
    <t>part_bio</t>
  </si>
  <si>
    <t>Répartition régionale des producteurs bio en 2020 et évolution 2020 vs 2019</t>
  </si>
  <si>
    <t>Enrteprises engagés en bio par région en 2019 vs 2018</t>
  </si>
  <si>
    <t xml:space="preserve">Répartition régionale des surfaces conduites en bio en 
et évolution  vs </t>
  </si>
  <si>
    <t>Région</t>
  </si>
  <si>
    <t>Nombre de producteurs engagés en bio en 2020</t>
  </si>
  <si>
    <t>Nombre de producteurs engagés en bio en 2019</t>
  </si>
  <si>
    <t>Producteurs supplémentaires 2020</t>
  </si>
  <si>
    <t>+x% : Evolution 2020/2019</t>
  </si>
  <si>
    <t>reg</t>
  </si>
  <si>
    <t>Nombre d'entreprises de l'aval engagées en bio en 2020</t>
  </si>
  <si>
    <t>Nombre d'entreprises de l'aval engagées en bio en 2019</t>
  </si>
  <si>
    <t>Entreprises supplémentaires aval 2020</t>
  </si>
  <si>
    <t>TOTAL ope</t>
  </si>
  <si>
    <t xml:space="preserve"> </t>
  </si>
  <si>
    <t xml:space="preserve"> Surfaces engagées en bio en 2020</t>
  </si>
  <si>
    <t>Surfaces engagées en bio en 2019</t>
  </si>
  <si>
    <t xml:space="preserve"> Surfaces engagées en bio supplémentaires </t>
  </si>
  <si>
    <t>+x% : Evolution /-1</t>
  </si>
  <si>
    <t>Nb. Producteurs 2020</t>
  </si>
  <si>
    <t>Surfaces bio + conversion 2020</t>
  </si>
  <si>
    <t xml:space="preserve"> Surfaces en conversion 2020</t>
  </si>
  <si>
    <t>Part dans la SAU totale* en 2020</t>
  </si>
  <si>
    <t>Nb. Operateurs aval 2020</t>
  </si>
  <si>
    <t>CORSE-DU-SUD</t>
  </si>
  <si>
    <t>Suite du classement</t>
  </si>
  <si>
    <t>Listes des figures présentées dans le dossier de presse du 9 juillet 2021</t>
  </si>
  <si>
    <t>Les figures sont libres de droit, merci de veiller à citer les sources des figures dans vos publications</t>
  </si>
  <si>
    <t>Grandes cultures 5,9%</t>
  </si>
  <si>
    <t>STH 11,3%</t>
  </si>
  <si>
    <t>Cultures fourragères 13,2%</t>
  </si>
  <si>
    <t>Surfaces fourragères 12,0%</t>
  </si>
  <si>
    <t>Légumes 9,4%</t>
  </si>
  <si>
    <t>Fruits 14,5%</t>
  </si>
  <si>
    <t>Vigne 17,3%</t>
  </si>
  <si>
    <t>PPAM 19,9%</t>
  </si>
  <si>
    <t>Autres 8,8%</t>
  </si>
  <si>
    <t>Graph avec historique (depuis 2001)</t>
  </si>
  <si>
    <t>TOTAL 9,5%</t>
  </si>
  <si>
    <t>Apiculture</t>
  </si>
  <si>
    <t>source : Agence Bio / OC, Agreste 2020</t>
  </si>
  <si>
    <t>Tetes bio et cab</t>
  </si>
  <si>
    <t>Tetes Agreste</t>
  </si>
  <si>
    <t>Détail du calcul</t>
  </si>
  <si>
    <t>Figure 2‑8 : Évolution de la part des ruches et des cheptels nationaux conduits en bio de depuis 2015</t>
  </si>
  <si>
    <t>source : Agence BIO / ANDI</t>
  </si>
  <si>
    <t>Source: Agence Bio/OC, Agreste 2020</t>
  </si>
  <si>
    <t>source :</t>
  </si>
  <si>
    <t>Source :</t>
  </si>
  <si>
    <t>L’emploi agricole du secteur bio est calculé à partir de (1) l’emploi moyen par fermes issu du recensement agricole, Agreste, 2010 ; (2) le nombre de fermes bio, Agence BIO/OC, 2020 ; et (3) l’estimation de l’emploi agricole en 2019 dans le Bilan annuel de l’emploi agricole mis à jour en juin 2020.</t>
  </si>
  <si>
    <t>L’emploi dans la transformation et la distribution des produits bio est estimée par Agence BIO/ANDI, essentiellement à partir du chiffre d’affaires du secteur bio et différentes sources (Insee, FranceAgriMer, Agence BIO).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</si>
</sst>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(* #,##0.00_);_(* \(#,##0.00\);_(* &quot;-&quot;??_);_(@_)"/>
    <numFmt numFmtId="167" formatCode="#,##0_ ;\-#,##0\ "/>
    <numFmt numFmtId="168" formatCode="_-* #,##0\ _€_-;\-* #,##0\ _€_-;_-* &quot;-&quot;??\ _€_-;_-@_-"/>
    <numFmt numFmtId="169" formatCode="\+0%;\-0%"/>
    <numFmt numFmtId="170" formatCode="\+0.0%;\-0.0%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rgb="FF59595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i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Calibri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1"/>
      <name val="Calibri"/>
      <family val="2"/>
    </font>
    <font>
      <i/>
      <sz val="11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rgb="FFFFFFFF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b/>
      <sz val="9"/>
      <color rgb="FFFFFFFF"/>
      <name val="Arial"/>
      <family val="2"/>
    </font>
    <font>
      <b/>
      <sz val="8"/>
      <color rgb="FFFFFFFF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  <font>
      <sz val="10.5"/>
      <color theme="1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theme="4"/>
      </patternFill>
    </fill>
    <fill>
      <patternFill patternType="solid">
        <fgColor theme="9"/>
        <bgColor theme="4"/>
      </patternFill>
    </fill>
    <fill>
      <patternFill patternType="solid">
        <fgColor theme="4"/>
        <bgColor theme="4"/>
      </patternFill>
    </fill>
    <fill>
      <patternFill patternType="solid">
        <fgColor theme="5"/>
        <bgColor indexed="0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7E4BC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6B9B8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C2D69A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D99795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75923C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36F8A"/>
        <bgColor indexed="64"/>
      </patternFill>
    </fill>
    <fill>
      <patternFill patternType="solid">
        <fgColor rgb="FFBAC964"/>
        <bgColor indexed="64"/>
      </patternFill>
    </fill>
    <fill>
      <patternFill patternType="solid">
        <fgColor rgb="FFA8C3D4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16741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FC96"/>
        <bgColor indexed="64"/>
      </patternFill>
    </fill>
    <fill>
      <patternFill patternType="solid">
        <fgColor rgb="FFC2FA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4F622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7" tint="0.39994506668294322"/>
      </right>
      <top style="medium">
        <color theme="0"/>
      </top>
      <bottom style="medium">
        <color theme="0"/>
      </bottom>
      <diagonal/>
    </border>
    <border>
      <left style="thin">
        <color theme="7" tint="0.39994506668294322"/>
      </left>
      <right style="thin">
        <color theme="7" tint="0.39994506668294322"/>
      </right>
      <top style="medium">
        <color theme="0"/>
      </top>
      <bottom style="medium">
        <color theme="0"/>
      </bottom>
      <diagonal/>
    </border>
    <border>
      <left style="thin">
        <color theme="7" tint="0.39994506668294322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 style="medium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medium">
        <color theme="0"/>
      </top>
      <bottom/>
      <diagonal/>
    </border>
    <border>
      <left style="thin">
        <color theme="7" tint="0.39994506668294322"/>
      </left>
      <right/>
      <top style="medium">
        <color theme="0"/>
      </top>
      <bottom/>
      <diagonal/>
    </border>
    <border>
      <left/>
      <right style="thin">
        <color theme="7" tint="0.39994506668294322"/>
      </right>
      <top/>
      <bottom style="medium">
        <color theme="0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medium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C5D9F1"/>
      </left>
      <right/>
      <top style="medium">
        <color rgb="FFC5D9F1"/>
      </top>
      <bottom style="thin">
        <color rgb="FFC5D9F1"/>
      </bottom>
      <diagonal/>
    </border>
    <border>
      <left/>
      <right/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/>
      <top style="thin">
        <color rgb="FFC5D9F1"/>
      </top>
      <bottom style="thin">
        <color rgb="FFC5D9F1"/>
      </bottom>
      <diagonal/>
    </border>
    <border>
      <left/>
      <right/>
      <top style="thin">
        <color rgb="FFC5D9F1"/>
      </top>
      <bottom style="thin">
        <color rgb="FFC5D9F1"/>
      </bottom>
      <diagonal/>
    </border>
    <border>
      <left style="medium">
        <color rgb="FFC5D9F1"/>
      </left>
      <right/>
      <top style="thin">
        <color rgb="FFC5D9F1"/>
      </top>
      <bottom style="medium">
        <color rgb="FFC5D9F1"/>
      </bottom>
      <diagonal/>
    </border>
    <border>
      <left/>
      <right/>
      <top style="thin">
        <color rgb="FFC5D9F1"/>
      </top>
      <bottom style="medium">
        <color rgb="FFC5D9F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thin">
        <color theme="4" tint="0.7999816888943144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4" tint="0.39991454817346722"/>
      </left>
      <right style="medium">
        <color theme="4" tint="0.3999145481734672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39991454817346722"/>
      </left>
      <right style="medium">
        <color theme="4" tint="0.39991454817346722"/>
      </right>
      <top style="thin">
        <color theme="4" tint="0.79998168889431442"/>
      </top>
      <bottom style="medium">
        <color theme="4" tint="0.39991454817346722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166" fontId="1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0" fontId="41" fillId="0" borderId="0"/>
    <xf numFmtId="0" fontId="43" fillId="0" borderId="0"/>
    <xf numFmtId="16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3" fillId="0" borderId="0"/>
  </cellStyleXfs>
  <cellXfs count="501">
    <xf numFmtId="0" fontId="0" fillId="0" borderId="0" xfId="0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left" vertical="center" wrapText="1"/>
    </xf>
    <xf numFmtId="3" fontId="9" fillId="7" borderId="6" xfId="0" applyNumberFormat="1" applyFont="1" applyFill="1" applyBorder="1" applyAlignment="1">
      <alignment horizontal="right" vertical="center" wrapText="1"/>
    </xf>
    <xf numFmtId="3" fontId="8" fillId="8" borderId="9" xfId="0" applyNumberFormat="1" applyFont="1" applyFill="1" applyBorder="1" applyAlignment="1">
      <alignment horizontal="right" vertical="center" wrapText="1"/>
    </xf>
    <xf numFmtId="3" fontId="8" fillId="8" borderId="6" xfId="0" applyNumberFormat="1" applyFont="1" applyFill="1" applyBorder="1" applyAlignment="1">
      <alignment horizontal="right" vertical="center" wrapText="1"/>
    </xf>
    <xf numFmtId="3" fontId="8" fillId="8" borderId="12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10" fontId="8" fillId="3" borderId="3" xfId="2" applyNumberFormat="1" applyFont="1" applyFill="1" applyBorder="1" applyAlignment="1">
      <alignment horizontal="right" vertical="center" wrapText="1"/>
    </xf>
    <xf numFmtId="10" fontId="8" fillId="4" borderId="3" xfId="2" applyNumberFormat="1" applyFont="1" applyFill="1" applyBorder="1" applyAlignment="1">
      <alignment horizontal="right" vertical="center" wrapText="1"/>
    </xf>
    <xf numFmtId="0" fontId="8" fillId="6" borderId="0" xfId="0" applyFont="1" applyFill="1"/>
    <xf numFmtId="0" fontId="11" fillId="6" borderId="0" xfId="0" applyFont="1" applyFill="1" applyAlignment="1">
      <alignment horizontal="right"/>
    </xf>
    <xf numFmtId="0" fontId="3" fillId="10" borderId="0" xfId="0" applyFont="1" applyFill="1"/>
    <xf numFmtId="3" fontId="15" fillId="11" borderId="0" xfId="0" applyNumberFormat="1" applyFont="1" applyFill="1" applyAlignment="1">
      <alignment horizontal="center" wrapText="1"/>
    </xf>
    <xf numFmtId="3" fontId="15" fillId="12" borderId="0" xfId="0" applyNumberFormat="1" applyFont="1" applyFill="1" applyAlignment="1">
      <alignment horizontal="center" wrapText="1"/>
    </xf>
    <xf numFmtId="3" fontId="15" fillId="13" borderId="0" xfId="0" applyNumberFormat="1" applyFont="1" applyFill="1" applyAlignment="1">
      <alignment horizontal="center" wrapText="1"/>
    </xf>
    <xf numFmtId="0" fontId="17" fillId="14" borderId="0" xfId="3" applyFont="1" applyFill="1" applyAlignment="1">
      <alignment horizontal="center" wrapText="1"/>
    </xf>
    <xf numFmtId="9" fontId="0" fillId="0" borderId="0" xfId="2" applyFont="1"/>
    <xf numFmtId="0" fontId="0" fillId="16" borderId="0" xfId="0" applyFill="1"/>
    <xf numFmtId="3" fontId="0" fillId="16" borderId="0" xfId="0" applyNumberFormat="1" applyFill="1"/>
    <xf numFmtId="9" fontId="0" fillId="16" borderId="0" xfId="2" applyFont="1" applyFill="1"/>
    <xf numFmtId="3" fontId="18" fillId="16" borderId="13" xfId="3" applyNumberFormat="1" applyFont="1" applyFill="1" applyBorder="1" applyAlignment="1">
      <alignment horizontal="right" wrapText="1"/>
    </xf>
    <xf numFmtId="3" fontId="19" fillId="17" borderId="0" xfId="2" applyNumberFormat="1" applyFont="1" applyFill="1"/>
    <xf numFmtId="3" fontId="0" fillId="0" borderId="0" xfId="0" applyNumberFormat="1"/>
    <xf numFmtId="3" fontId="18" fillId="0" borderId="14" xfId="3" applyNumberFormat="1" applyFont="1" applyBorder="1" applyAlignment="1">
      <alignment horizontal="right" wrapText="1"/>
    </xf>
    <xf numFmtId="3" fontId="0" fillId="0" borderId="0" xfId="2" applyNumberFormat="1" applyFont="1"/>
    <xf numFmtId="0" fontId="20" fillId="0" borderId="0" xfId="0" applyFont="1"/>
    <xf numFmtId="0" fontId="21" fillId="0" borderId="0" xfId="0" applyFont="1"/>
    <xf numFmtId="0" fontId="14" fillId="18" borderId="0" xfId="0" applyFont="1" applyFill="1"/>
    <xf numFmtId="0" fontId="23" fillId="20" borderId="16" xfId="0" applyFont="1" applyFill="1" applyBorder="1" applyAlignment="1">
      <alignment horizontal="center" vertical="center" wrapText="1"/>
    </xf>
    <xf numFmtId="0" fontId="23" fillId="21" borderId="16" xfId="0" applyFont="1" applyFill="1" applyBorder="1" applyAlignment="1">
      <alignment horizontal="center" vertical="center" wrapText="1"/>
    </xf>
    <xf numFmtId="0" fontId="23" fillId="15" borderId="16" xfId="0" applyFont="1" applyFill="1" applyBorder="1" applyAlignment="1">
      <alignment horizontal="center" vertical="center" wrapText="1"/>
    </xf>
    <xf numFmtId="0" fontId="13" fillId="22" borderId="16" xfId="0" applyFont="1" applyFill="1" applyBorder="1" applyAlignment="1">
      <alignment horizontal="right" vertical="center"/>
    </xf>
    <xf numFmtId="167" fontId="13" fillId="22" borderId="18" xfId="0" applyNumberFormat="1" applyFont="1" applyFill="1" applyBorder="1" applyAlignment="1">
      <alignment horizontal="right" vertical="center" indent="1"/>
    </xf>
    <xf numFmtId="9" fontId="12" fillId="22" borderId="18" xfId="0" applyNumberFormat="1" applyFont="1" applyFill="1" applyBorder="1" applyAlignment="1">
      <alignment horizontal="center" vertical="center"/>
    </xf>
    <xf numFmtId="167" fontId="13" fillId="23" borderId="18" xfId="0" applyNumberFormat="1" applyFont="1" applyFill="1" applyBorder="1" applyAlignment="1">
      <alignment horizontal="right" vertical="center" indent="1"/>
    </xf>
    <xf numFmtId="9" fontId="12" fillId="23" borderId="18" xfId="0" applyNumberFormat="1" applyFont="1" applyFill="1" applyBorder="1" applyAlignment="1">
      <alignment horizontal="center" vertical="center"/>
    </xf>
    <xf numFmtId="167" fontId="13" fillId="24" borderId="18" xfId="0" applyNumberFormat="1" applyFont="1" applyFill="1" applyBorder="1" applyAlignment="1">
      <alignment horizontal="right" vertical="center" indent="1"/>
    </xf>
    <xf numFmtId="3" fontId="13" fillId="24" borderId="18" xfId="2" applyNumberFormat="1" applyFont="1" applyFill="1" applyBorder="1" applyAlignment="1">
      <alignment horizontal="right" vertical="center" indent="1"/>
    </xf>
    <xf numFmtId="168" fontId="13" fillId="24" borderId="18" xfId="1" applyNumberFormat="1" applyFont="1" applyFill="1" applyBorder="1" applyAlignment="1">
      <alignment horizontal="right" vertical="center" indent="1"/>
    </xf>
    <xf numFmtId="9" fontId="12" fillId="24" borderId="18" xfId="0" applyNumberFormat="1" applyFont="1" applyFill="1" applyBorder="1" applyAlignment="1">
      <alignment horizontal="center" vertical="center"/>
    </xf>
    <xf numFmtId="167" fontId="13" fillId="25" borderId="18" xfId="0" applyNumberFormat="1" applyFont="1" applyFill="1" applyBorder="1" applyAlignment="1">
      <alignment horizontal="right" vertical="center" indent="1"/>
    </xf>
    <xf numFmtId="9" fontId="12" fillId="25" borderId="18" xfId="0" applyNumberFormat="1" applyFont="1" applyFill="1" applyBorder="1" applyAlignment="1">
      <alignment horizontal="center" vertical="center"/>
    </xf>
    <xf numFmtId="167" fontId="13" fillId="22" borderId="16" xfId="0" applyNumberFormat="1" applyFont="1" applyFill="1" applyBorder="1" applyAlignment="1">
      <alignment horizontal="right" vertical="center" indent="1"/>
    </xf>
    <xf numFmtId="9" fontId="12" fillId="22" borderId="16" xfId="0" applyNumberFormat="1" applyFont="1" applyFill="1" applyBorder="1" applyAlignment="1">
      <alignment horizontal="center" vertical="center"/>
    </xf>
    <xf numFmtId="167" fontId="13" fillId="23" borderId="16" xfId="0" applyNumberFormat="1" applyFont="1" applyFill="1" applyBorder="1" applyAlignment="1">
      <alignment horizontal="right" vertical="center" indent="1"/>
    </xf>
    <xf numFmtId="9" fontId="12" fillId="23" borderId="16" xfId="0" applyNumberFormat="1" applyFont="1" applyFill="1" applyBorder="1" applyAlignment="1">
      <alignment horizontal="center" vertical="center"/>
    </xf>
    <xf numFmtId="167" fontId="13" fillId="24" borderId="16" xfId="0" applyNumberFormat="1" applyFont="1" applyFill="1" applyBorder="1" applyAlignment="1">
      <alignment horizontal="right" vertical="center" indent="1"/>
    </xf>
    <xf numFmtId="3" fontId="13" fillId="24" borderId="16" xfId="2" applyNumberFormat="1" applyFont="1" applyFill="1" applyBorder="1" applyAlignment="1">
      <alignment horizontal="right" vertical="center" indent="1"/>
    </xf>
    <xf numFmtId="168" fontId="13" fillId="24" borderId="16" xfId="1" applyNumberFormat="1" applyFont="1" applyFill="1" applyBorder="1" applyAlignment="1">
      <alignment horizontal="right" vertical="center" indent="1"/>
    </xf>
    <xf numFmtId="9" fontId="12" fillId="24" borderId="16" xfId="0" applyNumberFormat="1" applyFont="1" applyFill="1" applyBorder="1" applyAlignment="1">
      <alignment horizontal="center" vertical="center"/>
    </xf>
    <xf numFmtId="167" fontId="13" fillId="25" borderId="16" xfId="0" applyNumberFormat="1" applyFont="1" applyFill="1" applyBorder="1" applyAlignment="1">
      <alignment horizontal="right" vertical="center" indent="1"/>
    </xf>
    <xf numFmtId="9" fontId="12" fillId="25" borderId="16" xfId="0" applyNumberFormat="1" applyFont="1" applyFill="1" applyBorder="1" applyAlignment="1">
      <alignment horizontal="center" vertical="center"/>
    </xf>
    <xf numFmtId="0" fontId="24" fillId="26" borderId="16" xfId="0" applyFont="1" applyFill="1" applyBorder="1" applyAlignment="1">
      <alignment vertical="center"/>
    </xf>
    <xf numFmtId="167" fontId="13" fillId="26" borderId="16" xfId="0" applyNumberFormat="1" applyFont="1" applyFill="1" applyBorder="1" applyAlignment="1">
      <alignment horizontal="right" vertical="center" indent="1"/>
    </xf>
    <xf numFmtId="9" fontId="12" fillId="26" borderId="16" xfId="0" applyNumberFormat="1" applyFont="1" applyFill="1" applyBorder="1" applyAlignment="1">
      <alignment horizontal="center" vertical="center"/>
    </xf>
    <xf numFmtId="167" fontId="13" fillId="27" borderId="16" xfId="0" applyNumberFormat="1" applyFont="1" applyFill="1" applyBorder="1" applyAlignment="1">
      <alignment horizontal="right" vertical="center" indent="1"/>
    </xf>
    <xf numFmtId="9" fontId="12" fillId="27" borderId="16" xfId="0" applyNumberFormat="1" applyFont="1" applyFill="1" applyBorder="1" applyAlignment="1">
      <alignment horizontal="center" vertical="center"/>
    </xf>
    <xf numFmtId="167" fontId="13" fillId="28" borderId="16" xfId="0" applyNumberFormat="1" applyFont="1" applyFill="1" applyBorder="1" applyAlignment="1">
      <alignment horizontal="right" vertical="center" indent="1"/>
    </xf>
    <xf numFmtId="3" fontId="13" fillId="28" borderId="16" xfId="2" applyNumberFormat="1" applyFont="1" applyFill="1" applyBorder="1" applyAlignment="1">
      <alignment horizontal="right" vertical="center" indent="1"/>
    </xf>
    <xf numFmtId="168" fontId="13" fillId="28" borderId="16" xfId="1" applyNumberFormat="1" applyFont="1" applyFill="1" applyBorder="1" applyAlignment="1">
      <alignment horizontal="right" vertical="center" indent="1"/>
    </xf>
    <xf numFmtId="9" fontId="12" fillId="28" borderId="16" xfId="0" applyNumberFormat="1" applyFont="1" applyFill="1" applyBorder="1" applyAlignment="1">
      <alignment horizontal="center" vertical="center"/>
    </xf>
    <xf numFmtId="167" fontId="13" fillId="29" borderId="16" xfId="0" applyNumberFormat="1" applyFont="1" applyFill="1" applyBorder="1" applyAlignment="1">
      <alignment horizontal="right" vertical="center" indent="1"/>
    </xf>
    <xf numFmtId="9" fontId="12" fillId="29" borderId="16" xfId="0" applyNumberFormat="1" applyFont="1" applyFill="1" applyBorder="1" applyAlignment="1">
      <alignment horizontal="center" vertical="center"/>
    </xf>
    <xf numFmtId="0" fontId="2" fillId="30" borderId="16" xfId="0" applyFont="1" applyFill="1" applyBorder="1" applyAlignment="1">
      <alignment vertical="center"/>
    </xf>
    <xf numFmtId="167" fontId="2" fillId="30" borderId="16" xfId="0" applyNumberFormat="1" applyFont="1" applyFill="1" applyBorder="1" applyAlignment="1">
      <alignment horizontal="right" vertical="center" indent="1"/>
    </xf>
    <xf numFmtId="167" fontId="2" fillId="31" borderId="16" xfId="0" applyNumberFormat="1" applyFont="1" applyFill="1" applyBorder="1" applyAlignment="1">
      <alignment horizontal="right" vertical="center" indent="1"/>
    </xf>
    <xf numFmtId="165" fontId="23" fillId="31" borderId="16" xfId="0" applyNumberFormat="1" applyFont="1" applyFill="1" applyBorder="1" applyAlignment="1">
      <alignment horizontal="center" vertical="center"/>
    </xf>
    <xf numFmtId="167" fontId="2" fillId="32" borderId="16" xfId="0" applyNumberFormat="1" applyFont="1" applyFill="1" applyBorder="1" applyAlignment="1">
      <alignment horizontal="right" vertical="center" indent="1"/>
    </xf>
    <xf numFmtId="3" fontId="2" fillId="32" borderId="16" xfId="2" applyNumberFormat="1" applyFont="1" applyFill="1" applyBorder="1" applyAlignment="1">
      <alignment horizontal="right" vertical="center" indent="1"/>
    </xf>
    <xf numFmtId="168" fontId="2" fillId="32" borderId="16" xfId="1" applyNumberFormat="1" applyFont="1" applyFill="1" applyBorder="1" applyAlignment="1">
      <alignment horizontal="right" vertical="center" indent="1"/>
    </xf>
    <xf numFmtId="9" fontId="23" fillId="32" borderId="16" xfId="0" applyNumberFormat="1" applyFont="1" applyFill="1" applyBorder="1" applyAlignment="1">
      <alignment horizontal="center" vertical="center"/>
    </xf>
    <xf numFmtId="167" fontId="2" fillId="33" borderId="16" xfId="0" applyNumberFormat="1" applyFont="1" applyFill="1" applyBorder="1" applyAlignment="1">
      <alignment horizontal="right" vertical="center" indent="1"/>
    </xf>
    <xf numFmtId="165" fontId="23" fillId="33" borderId="16" xfId="0" applyNumberFormat="1" applyFont="1" applyFill="1" applyBorder="1" applyAlignment="1">
      <alignment horizontal="center" vertical="center"/>
    </xf>
    <xf numFmtId="0" fontId="0" fillId="6" borderId="0" xfId="0" applyFill="1"/>
    <xf numFmtId="0" fontId="25" fillId="6" borderId="0" xfId="0" applyFont="1" applyFill="1" applyAlignment="1">
      <alignment horizontal="right"/>
    </xf>
    <xf numFmtId="0" fontId="0" fillId="9" borderId="0" xfId="0" applyFill="1"/>
    <xf numFmtId="0" fontId="26" fillId="0" borderId="0" xfId="0" applyFont="1" applyAlignment="1">
      <alignment horizontal="left" vertical="center" readingOrder="1"/>
    </xf>
    <xf numFmtId="0" fontId="3" fillId="0" borderId="0" xfId="0" applyFont="1"/>
    <xf numFmtId="0" fontId="27" fillId="22" borderId="19" xfId="0" applyFont="1" applyFill="1" applyBorder="1"/>
    <xf numFmtId="10" fontId="0" fillId="6" borderId="20" xfId="2" applyNumberFormat="1" applyFont="1" applyFill="1" applyBorder="1"/>
    <xf numFmtId="10" fontId="13" fillId="34" borderId="20" xfId="0" applyNumberFormat="1" applyFont="1" applyFill="1" applyBorder="1" applyAlignment="1">
      <alignment horizontal="right" vertical="center" indent="1"/>
    </xf>
    <xf numFmtId="0" fontId="27" fillId="22" borderId="21" xfId="0" applyFont="1" applyFill="1" applyBorder="1"/>
    <xf numFmtId="10" fontId="0" fillId="6" borderId="22" xfId="2" applyNumberFormat="1" applyFont="1" applyFill="1" applyBorder="1"/>
    <xf numFmtId="10" fontId="13" fillId="34" borderId="22" xfId="0" applyNumberFormat="1" applyFont="1" applyFill="1" applyBorder="1" applyAlignment="1">
      <alignment horizontal="right" vertical="center" indent="1"/>
    </xf>
    <xf numFmtId="0" fontId="28" fillId="26" borderId="21" xfId="0" applyFont="1" applyFill="1" applyBorder="1"/>
    <xf numFmtId="10" fontId="0" fillId="16" borderId="22" xfId="2" applyNumberFormat="1" applyFont="1" applyFill="1" applyBorder="1"/>
    <xf numFmtId="10" fontId="13" fillId="35" borderId="22" xfId="0" applyNumberFormat="1" applyFont="1" applyFill="1" applyBorder="1" applyAlignment="1">
      <alignment horizontal="right" vertical="center" indent="1"/>
    </xf>
    <xf numFmtId="165" fontId="12" fillId="0" borderId="22" xfId="0" applyNumberFormat="1" applyFont="1" applyBorder="1" applyAlignment="1">
      <alignment horizontal="right" vertical="center" indent="1"/>
    </xf>
    <xf numFmtId="0" fontId="27" fillId="26" borderId="21" xfId="0" applyFont="1" applyFill="1" applyBorder="1"/>
    <xf numFmtId="0" fontId="28" fillId="36" borderId="23" xfId="0" applyFont="1" applyFill="1" applyBorder="1"/>
    <xf numFmtId="10" fontId="0" fillId="37" borderId="24" xfId="2" applyNumberFormat="1" applyFont="1" applyFill="1" applyBorder="1"/>
    <xf numFmtId="10" fontId="24" fillId="36" borderId="24" xfId="0" applyNumberFormat="1" applyFont="1" applyFill="1" applyBorder="1" applyAlignment="1">
      <alignment horizontal="right" vertical="center" indent="1"/>
    </xf>
    <xf numFmtId="0" fontId="0" fillId="21" borderId="0" xfId="0" applyFill="1" applyAlignment="1">
      <alignment horizontal="right"/>
    </xf>
    <xf numFmtId="165" fontId="1" fillId="38" borderId="0" xfId="2" applyNumberFormat="1" applyFill="1"/>
    <xf numFmtId="165" fontId="1" fillId="21" borderId="0" xfId="2" applyNumberFormat="1" applyFill="1"/>
    <xf numFmtId="0" fontId="22" fillId="0" borderId="0" xfId="0" applyFont="1"/>
    <xf numFmtId="0" fontId="29" fillId="40" borderId="16" xfId="0" applyFont="1" applyFill="1" applyBorder="1" applyAlignment="1">
      <alignment horizontal="center" vertical="center" wrapText="1"/>
    </xf>
    <xf numFmtId="0" fontId="30" fillId="15" borderId="16" xfId="0" applyFont="1" applyFill="1" applyBorder="1" applyAlignment="1">
      <alignment horizontal="center" vertical="center" wrapText="1"/>
    </xf>
    <xf numFmtId="0" fontId="30" fillId="20" borderId="16" xfId="0" applyFont="1" applyFill="1" applyBorder="1" applyAlignment="1">
      <alignment horizontal="center" vertical="center" wrapText="1"/>
    </xf>
    <xf numFmtId="3" fontId="0" fillId="37" borderId="16" xfId="0" applyNumberFormat="1" applyFill="1" applyBorder="1"/>
    <xf numFmtId="3" fontId="0" fillId="3" borderId="16" xfId="0" applyNumberFormat="1" applyFill="1" applyBorder="1"/>
    <xf numFmtId="9" fontId="12" fillId="3" borderId="16" xfId="2" applyFont="1" applyFill="1" applyBorder="1" applyAlignment="1">
      <alignment horizontal="center"/>
    </xf>
    <xf numFmtId="3" fontId="0" fillId="41" borderId="16" xfId="0" applyNumberFormat="1" applyFill="1" applyBorder="1"/>
    <xf numFmtId="9" fontId="13" fillId="41" borderId="16" xfId="2" applyFont="1" applyFill="1" applyBorder="1" applyAlignment="1">
      <alignment horizontal="center"/>
    </xf>
    <xf numFmtId="3" fontId="0" fillId="17" borderId="16" xfId="0" applyNumberFormat="1" applyFill="1" applyBorder="1"/>
    <xf numFmtId="9" fontId="12" fillId="17" borderId="16" xfId="2" applyFont="1" applyFill="1" applyBorder="1" applyAlignment="1">
      <alignment horizontal="center"/>
    </xf>
    <xf numFmtId="3" fontId="0" fillId="3" borderId="16" xfId="0" applyNumberFormat="1" applyFill="1" applyBorder="1" applyAlignment="1">
      <alignment horizontal="right"/>
    </xf>
    <xf numFmtId="3" fontId="0" fillId="41" borderId="16" xfId="0" applyNumberFormat="1" applyFill="1" applyBorder="1" applyAlignment="1">
      <alignment horizontal="right"/>
    </xf>
    <xf numFmtId="3" fontId="0" fillId="17" borderId="16" xfId="0" applyNumberFormat="1" applyFill="1" applyBorder="1" applyAlignment="1">
      <alignment horizontal="right"/>
    </xf>
    <xf numFmtId="3" fontId="3" fillId="42" borderId="16" xfId="0" applyNumberFormat="1" applyFont="1" applyFill="1" applyBorder="1"/>
    <xf numFmtId="9" fontId="31" fillId="7" borderId="16" xfId="2" applyFont="1" applyFill="1" applyBorder="1" applyAlignment="1">
      <alignment horizontal="center"/>
    </xf>
    <xf numFmtId="9" fontId="24" fillId="38" borderId="16" xfId="2" applyFont="1" applyFill="1" applyBorder="1" applyAlignment="1">
      <alignment horizontal="center"/>
    </xf>
    <xf numFmtId="3" fontId="3" fillId="43" borderId="16" xfId="0" applyNumberFormat="1" applyFont="1" applyFill="1" applyBorder="1"/>
    <xf numFmtId="9" fontId="31" fillId="43" borderId="16" xfId="2" applyFont="1" applyFill="1" applyBorder="1" applyAlignment="1">
      <alignment horizontal="center"/>
    </xf>
    <xf numFmtId="3" fontId="3" fillId="7" borderId="16" xfId="0" applyNumberFormat="1" applyFont="1" applyFill="1" applyBorder="1" applyAlignment="1">
      <alignment horizontal="right"/>
    </xf>
    <xf numFmtId="3" fontId="3" fillId="38" borderId="16" xfId="0" applyNumberFormat="1" applyFont="1" applyFill="1" applyBorder="1" applyAlignment="1">
      <alignment horizontal="right"/>
    </xf>
    <xf numFmtId="3" fontId="3" fillId="43" borderId="16" xfId="0" applyNumberFormat="1" applyFont="1" applyFill="1" applyBorder="1" applyAlignment="1">
      <alignment horizontal="right"/>
    </xf>
    <xf numFmtId="3" fontId="0" fillId="42" borderId="16" xfId="0" applyNumberFormat="1" applyFill="1" applyBorder="1"/>
    <xf numFmtId="3" fontId="0" fillId="7" borderId="16" xfId="0" applyNumberFormat="1" applyFill="1" applyBorder="1"/>
    <xf numFmtId="9" fontId="12" fillId="7" borderId="16" xfId="2" applyFont="1" applyFill="1" applyBorder="1" applyAlignment="1">
      <alignment horizontal="center"/>
    </xf>
    <xf numFmtId="9" fontId="13" fillId="38" borderId="16" xfId="2" applyFont="1" applyFill="1" applyBorder="1" applyAlignment="1">
      <alignment horizontal="center"/>
    </xf>
    <xf numFmtId="3" fontId="0" fillId="43" borderId="16" xfId="0" applyNumberFormat="1" applyFill="1" applyBorder="1"/>
    <xf numFmtId="9" fontId="12" fillId="43" borderId="16" xfId="2" applyFont="1" applyFill="1" applyBorder="1" applyAlignment="1">
      <alignment horizontal="center"/>
    </xf>
    <xf numFmtId="3" fontId="0" fillId="7" borderId="16" xfId="0" applyNumberFormat="1" applyFill="1" applyBorder="1" applyAlignment="1">
      <alignment horizontal="right"/>
    </xf>
    <xf numFmtId="3" fontId="0" fillId="38" borderId="16" xfId="0" applyNumberFormat="1" applyFill="1" applyBorder="1" applyAlignment="1">
      <alignment horizontal="right"/>
    </xf>
    <xf numFmtId="3" fontId="0" fillId="43" borderId="16" xfId="0" applyNumberFormat="1" applyFill="1" applyBorder="1" applyAlignment="1">
      <alignment horizontal="right"/>
    </xf>
    <xf numFmtId="9" fontId="12" fillId="43" borderId="16" xfId="2" quotePrefix="1" applyFont="1" applyFill="1" applyBorder="1" applyAlignment="1">
      <alignment horizontal="center"/>
    </xf>
    <xf numFmtId="9" fontId="13" fillId="38" borderId="16" xfId="2" quotePrefix="1" applyFont="1" applyFill="1" applyBorder="1" applyAlignment="1">
      <alignment horizontal="center"/>
    </xf>
    <xf numFmtId="3" fontId="0" fillId="38" borderId="16" xfId="0" quotePrefix="1" applyNumberFormat="1" applyFill="1" applyBorder="1" applyAlignment="1">
      <alignment horizontal="right"/>
    </xf>
    <xf numFmtId="3" fontId="0" fillId="43" borderId="16" xfId="0" quotePrefix="1" applyNumberFormat="1" applyFill="1" applyBorder="1" applyAlignment="1">
      <alignment horizontal="right"/>
    </xf>
    <xf numFmtId="165" fontId="12" fillId="7" borderId="16" xfId="2" applyNumberFormat="1" applyFont="1" applyFill="1" applyBorder="1" applyAlignment="1">
      <alignment horizontal="center"/>
    </xf>
    <xf numFmtId="165" fontId="12" fillId="43" borderId="16" xfId="2" quotePrefix="1" applyNumberFormat="1" applyFont="1" applyFill="1" applyBorder="1" applyAlignment="1">
      <alignment horizontal="center"/>
    </xf>
    <xf numFmtId="10" fontId="0" fillId="42" borderId="16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3" fontId="0" fillId="37" borderId="28" xfId="0" applyNumberFormat="1" applyFill="1" applyBorder="1"/>
    <xf numFmtId="165" fontId="12" fillId="25" borderId="29" xfId="0" applyNumberFormat="1" applyFont="1" applyFill="1" applyBorder="1" applyAlignment="1">
      <alignment horizontal="right" vertical="center" indent="1"/>
    </xf>
    <xf numFmtId="3" fontId="0" fillId="37" borderId="30" xfId="0" applyNumberFormat="1" applyFill="1" applyBorder="1"/>
    <xf numFmtId="3" fontId="3" fillId="42" borderId="30" xfId="0" applyNumberFormat="1" applyFont="1" applyFill="1" applyBorder="1"/>
    <xf numFmtId="3" fontId="0" fillId="42" borderId="30" xfId="0" applyNumberFormat="1" applyFill="1" applyBorder="1"/>
    <xf numFmtId="3" fontId="0" fillId="42" borderId="31" xfId="0" applyNumberFormat="1" applyFill="1" applyBorder="1"/>
    <xf numFmtId="0" fontId="14" fillId="0" borderId="0" xfId="0" applyFont="1" applyAlignment="1">
      <alignment horizontal="right"/>
    </xf>
    <xf numFmtId="0" fontId="32" fillId="0" borderId="0" xfId="0" applyFont="1" applyAlignment="1">
      <alignment horizontal="left" vertical="center" readingOrder="1"/>
    </xf>
    <xf numFmtId="0" fontId="37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2" fillId="15" borderId="0" xfId="0" applyFont="1" applyFill="1" applyAlignment="1">
      <alignment horizontal="center" wrapText="1"/>
    </xf>
    <xf numFmtId="0" fontId="18" fillId="42" borderId="16" xfId="6" applyFont="1" applyFill="1" applyBorder="1" applyAlignment="1">
      <alignment wrapText="1"/>
    </xf>
    <xf numFmtId="3" fontId="0" fillId="42" borderId="25" xfId="0" applyNumberFormat="1" applyFill="1" applyBorder="1"/>
    <xf numFmtId="0" fontId="0" fillId="42" borderId="25" xfId="0" applyFill="1" applyBorder="1"/>
    <xf numFmtId="0" fontId="0" fillId="42" borderId="26" xfId="0" applyFill="1" applyBorder="1"/>
    <xf numFmtId="9" fontId="0" fillId="42" borderId="26" xfId="2" applyFont="1" applyFill="1" applyBorder="1"/>
    <xf numFmtId="0" fontId="18" fillId="43" borderId="16" xfId="6" applyFont="1" applyFill="1" applyBorder="1" applyAlignment="1">
      <alignment wrapText="1"/>
    </xf>
    <xf numFmtId="0" fontId="0" fillId="43" borderId="25" xfId="0" applyFill="1" applyBorder="1"/>
    <xf numFmtId="0" fontId="0" fillId="43" borderId="26" xfId="0" applyFill="1" applyBorder="1"/>
    <xf numFmtId="0" fontId="0" fillId="43" borderId="0" xfId="0" applyFill="1"/>
    <xf numFmtId="3" fontId="0" fillId="6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165" fontId="1" fillId="0" borderId="0" xfId="2" applyNumberFormat="1" applyFont="1"/>
    <xf numFmtId="3" fontId="3" fillId="0" borderId="0" xfId="0" applyNumberFormat="1" applyFont="1" applyAlignment="1">
      <alignment horizontal="center"/>
    </xf>
    <xf numFmtId="0" fontId="1" fillId="0" borderId="0" xfId="7"/>
    <xf numFmtId="3" fontId="1" fillId="0" borderId="0" xfId="7" applyNumberFormat="1"/>
    <xf numFmtId="0" fontId="40" fillId="45" borderId="33" xfId="7" applyFont="1" applyFill="1" applyBorder="1" applyAlignment="1">
      <alignment horizontal="center" wrapText="1"/>
    </xf>
    <xf numFmtId="0" fontId="40" fillId="46" borderId="33" xfId="7" applyFont="1" applyFill="1" applyBorder="1" applyAlignment="1">
      <alignment horizontal="center" wrapText="1"/>
    </xf>
    <xf numFmtId="0" fontId="40" fillId="47" borderId="33" xfId="7" applyFont="1" applyFill="1" applyBorder="1" applyAlignment="1">
      <alignment horizontal="center" wrapText="1"/>
    </xf>
    <xf numFmtId="0" fontId="40" fillId="47" borderId="0" xfId="7" applyFont="1" applyFill="1" applyAlignment="1">
      <alignment horizontal="center" wrapText="1"/>
    </xf>
    <xf numFmtId="0" fontId="0" fillId="0" borderId="0" xfId="7" applyFont="1" applyAlignment="1">
      <alignment wrapText="1"/>
    </xf>
    <xf numFmtId="3" fontId="40" fillId="6" borderId="33" xfId="7" applyNumberFormat="1" applyFont="1" applyFill="1" applyBorder="1" applyAlignment="1">
      <alignment horizontal="center" wrapText="1"/>
    </xf>
    <xf numFmtId="9" fontId="1" fillId="0" borderId="0" xfId="2"/>
    <xf numFmtId="3" fontId="40" fillId="47" borderId="33" xfId="7" applyNumberFormat="1" applyFont="1" applyFill="1" applyBorder="1" applyAlignment="1">
      <alignment horizontal="center" wrapText="1"/>
    </xf>
    <xf numFmtId="0" fontId="40" fillId="45" borderId="0" xfId="7" applyFont="1" applyFill="1" applyAlignment="1">
      <alignment horizontal="center" wrapText="1"/>
    </xf>
    <xf numFmtId="3" fontId="40" fillId="47" borderId="0" xfId="7" applyNumberFormat="1" applyFont="1" applyFill="1" applyAlignment="1">
      <alignment horizontal="center" wrapText="1"/>
    </xf>
    <xf numFmtId="3" fontId="40" fillId="0" borderId="33" xfId="7" applyNumberFormat="1" applyFont="1" applyBorder="1" applyAlignment="1">
      <alignment horizontal="center" wrapText="1"/>
    </xf>
    <xf numFmtId="0" fontId="42" fillId="0" borderId="0" xfId="8" applyFont="1"/>
    <xf numFmtId="0" fontId="44" fillId="48" borderId="35" xfId="9" applyFont="1" applyFill="1" applyBorder="1"/>
    <xf numFmtId="1" fontId="38" fillId="6" borderId="35" xfId="9" applyNumberFormat="1" applyFont="1" applyFill="1" applyBorder="1" applyAlignment="1">
      <alignment horizontal="center" vertical="center" wrapText="1"/>
    </xf>
    <xf numFmtId="1" fontId="44" fillId="6" borderId="36" xfId="9" applyNumberFormat="1" applyFont="1" applyFill="1" applyBorder="1" applyAlignment="1">
      <alignment horizontal="center" vertical="center" wrapText="1"/>
    </xf>
    <xf numFmtId="0" fontId="38" fillId="51" borderId="35" xfId="9" applyFont="1" applyFill="1" applyBorder="1" applyAlignment="1">
      <alignment horizontal="right" vertical="center" wrapText="1"/>
    </xf>
    <xf numFmtId="0" fontId="38" fillId="16" borderId="35" xfId="9" applyFont="1" applyFill="1" applyBorder="1" applyAlignment="1">
      <alignment horizontal="right" vertical="center" wrapText="1"/>
    </xf>
    <xf numFmtId="168" fontId="38" fillId="6" borderId="35" xfId="10" applyNumberFormat="1" applyFont="1" applyFill="1" applyBorder="1" applyAlignment="1">
      <alignment horizontal="center" vertical="center" wrapText="1"/>
    </xf>
    <xf numFmtId="168" fontId="38" fillId="6" borderId="36" xfId="10" applyNumberFormat="1" applyFont="1" applyFill="1" applyBorder="1" applyAlignment="1">
      <alignment horizontal="center" vertical="center" wrapText="1"/>
    </xf>
    <xf numFmtId="0" fontId="38" fillId="51" borderId="43" xfId="9" applyFont="1" applyFill="1" applyBorder="1" applyAlignment="1">
      <alignment horizontal="right" vertical="center" wrapText="1"/>
    </xf>
    <xf numFmtId="0" fontId="38" fillId="16" borderId="43" xfId="9" applyFont="1" applyFill="1" applyBorder="1" applyAlignment="1">
      <alignment horizontal="right" vertical="center" wrapText="1"/>
    </xf>
    <xf numFmtId="168" fontId="38" fillId="6" borderId="43" xfId="10" applyNumberFormat="1" applyFont="1" applyFill="1" applyBorder="1" applyAlignment="1">
      <alignment horizontal="center" vertical="center" wrapText="1"/>
    </xf>
    <xf numFmtId="168" fontId="38" fillId="6" borderId="44" xfId="10" applyNumberFormat="1" applyFont="1" applyFill="1" applyBorder="1" applyAlignment="1">
      <alignment horizontal="center" vertical="center" wrapText="1"/>
    </xf>
    <xf numFmtId="0" fontId="5" fillId="49" borderId="35" xfId="9" applyFont="1" applyFill="1" applyBorder="1" applyAlignment="1">
      <alignment horizontal="right" vertical="center" wrapText="1"/>
    </xf>
    <xf numFmtId="168" fontId="5" fillId="49" borderId="35" xfId="10" applyNumberFormat="1" applyFont="1" applyFill="1" applyBorder="1" applyAlignment="1">
      <alignment horizontal="center" vertical="center" wrapText="1"/>
    </xf>
    <xf numFmtId="168" fontId="5" fillId="49" borderId="36" xfId="10" applyNumberFormat="1" applyFont="1" applyFill="1" applyBorder="1" applyAlignment="1">
      <alignment horizontal="center" vertical="center" wrapText="1"/>
    </xf>
    <xf numFmtId="0" fontId="38" fillId="50" borderId="33" xfId="9" applyFont="1" applyFill="1" applyBorder="1" applyAlignment="1">
      <alignment horizontal="right" vertical="center" wrapText="1"/>
    </xf>
    <xf numFmtId="165" fontId="38" fillId="3" borderId="39" xfId="2" applyNumberFormat="1" applyFont="1" applyFill="1" applyBorder="1" applyAlignment="1">
      <alignment horizontal="right" vertical="center" wrapText="1"/>
    </xf>
    <xf numFmtId="165" fontId="38" fillId="6" borderId="39" xfId="11" applyNumberFormat="1" applyFont="1" applyFill="1" applyBorder="1" applyAlignment="1">
      <alignment horizontal="center" vertical="center"/>
    </xf>
    <xf numFmtId="0" fontId="45" fillId="6" borderId="0" xfId="9" applyFont="1" applyFill="1" applyAlignment="1">
      <alignment vertical="center" wrapText="1"/>
    </xf>
    <xf numFmtId="0" fontId="39" fillId="0" borderId="0" xfId="0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center" wrapText="1"/>
    </xf>
    <xf numFmtId="0" fontId="39" fillId="0" borderId="0" xfId="7" applyFont="1"/>
    <xf numFmtId="9" fontId="1" fillId="0" borderId="0" xfId="12" applyFont="1"/>
    <xf numFmtId="0" fontId="3" fillId="0" borderId="0" xfId="7" applyFont="1"/>
    <xf numFmtId="3" fontId="3" fillId="0" borderId="0" xfId="7" applyNumberFormat="1" applyFont="1"/>
    <xf numFmtId="9" fontId="3" fillId="0" borderId="0" xfId="12" applyFont="1"/>
    <xf numFmtId="0" fontId="20" fillId="0" borderId="0" xfId="7" applyFont="1"/>
    <xf numFmtId="0" fontId="47" fillId="0" borderId="0" xfId="0" applyFont="1"/>
    <xf numFmtId="0" fontId="14" fillId="0" borderId="0" xfId="0" applyFont="1"/>
    <xf numFmtId="0" fontId="43" fillId="0" borderId="0" xfId="13"/>
    <xf numFmtId="0" fontId="0" fillId="0" borderId="0" xfId="2" applyNumberFormat="1" applyFont="1"/>
    <xf numFmtId="9" fontId="13" fillId="0" borderId="0" xfId="2" applyFont="1"/>
    <xf numFmtId="9" fontId="14" fillId="0" borderId="0" xfId="2" applyFont="1"/>
    <xf numFmtId="0" fontId="0" fillId="0" borderId="0" xfId="2" applyNumberFormat="1" applyFont="1" applyFill="1"/>
    <xf numFmtId="9" fontId="13" fillId="0" borderId="0" xfId="2" applyFont="1" applyFill="1"/>
    <xf numFmtId="0" fontId="0" fillId="6" borderId="49" xfId="0" applyFill="1" applyBorder="1"/>
    <xf numFmtId="0" fontId="0" fillId="6" borderId="48" xfId="0" applyFill="1" applyBorder="1"/>
    <xf numFmtId="3" fontId="2" fillId="19" borderId="16" xfId="0" applyNumberFormat="1" applyFont="1" applyFill="1" applyBorder="1"/>
    <xf numFmtId="0" fontId="0" fillId="0" borderId="16" xfId="0" applyBorder="1"/>
    <xf numFmtId="3" fontId="2" fillId="15" borderId="16" xfId="1" applyNumberFormat="1" applyFont="1" applyFill="1" applyBorder="1"/>
    <xf numFmtId="0" fontId="0" fillId="6" borderId="16" xfId="0" applyFill="1" applyBorder="1"/>
    <xf numFmtId="3" fontId="2" fillId="21" borderId="16" xfId="1" applyNumberFormat="1" applyFont="1" applyFill="1" applyBorder="1"/>
    <xf numFmtId="10" fontId="2" fillId="57" borderId="16" xfId="2" applyNumberFormat="1" applyFont="1" applyFill="1" applyBorder="1"/>
    <xf numFmtId="3" fontId="2" fillId="58" borderId="16" xfId="0" applyNumberFormat="1" applyFont="1" applyFill="1" applyBorder="1"/>
    <xf numFmtId="3" fontId="0" fillId="37" borderId="52" xfId="0" applyNumberFormat="1" applyFill="1" applyBorder="1"/>
    <xf numFmtId="0" fontId="0" fillId="6" borderId="51" xfId="0" applyFill="1" applyBorder="1"/>
    <xf numFmtId="3" fontId="0" fillId="43" borderId="18" xfId="0" applyNumberFormat="1" applyFill="1" applyBorder="1"/>
    <xf numFmtId="3" fontId="0" fillId="17" borderId="18" xfId="0" applyNumberFormat="1" applyFill="1" applyBorder="1"/>
    <xf numFmtId="3" fontId="0" fillId="41" borderId="52" xfId="1" applyNumberFormat="1" applyFont="1" applyFill="1" applyBorder="1"/>
    <xf numFmtId="3" fontId="0" fillId="60" borderId="52" xfId="0" applyNumberFormat="1" applyFill="1" applyBorder="1"/>
    <xf numFmtId="0" fontId="0" fillId="6" borderId="26" xfId="0" applyFill="1" applyBorder="1"/>
    <xf numFmtId="3" fontId="0" fillId="41" borderId="25" xfId="1" applyNumberFormat="1" applyFont="1" applyFill="1" applyBorder="1"/>
    <xf numFmtId="165" fontId="0" fillId="4" borderId="16" xfId="2" applyNumberFormat="1" applyFont="1" applyFill="1" applyBorder="1" applyAlignment="1">
      <alignment horizontal="right"/>
    </xf>
    <xf numFmtId="0" fontId="7" fillId="4" borderId="5" xfId="0" applyFont="1" applyFill="1" applyBorder="1" applyAlignment="1">
      <alignment vertical="center" wrapText="1"/>
    </xf>
    <xf numFmtId="3" fontId="8" fillId="4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9" fontId="1" fillId="0" borderId="0" xfId="2" applyFont="1" applyAlignment="1">
      <alignment horizontal="left"/>
    </xf>
    <xf numFmtId="3" fontId="14" fillId="18" borderId="0" xfId="0" applyNumberFormat="1" applyFont="1" applyFill="1"/>
    <xf numFmtId="9" fontId="13" fillId="24" borderId="18" xfId="2" applyFont="1" applyFill="1" applyBorder="1" applyAlignment="1">
      <alignment horizontal="right" vertical="center" indent="1"/>
    </xf>
    <xf numFmtId="9" fontId="13" fillId="24" borderId="16" xfId="2" applyFont="1" applyFill="1" applyBorder="1" applyAlignment="1">
      <alignment horizontal="right" vertical="center" indent="1"/>
    </xf>
    <xf numFmtId="9" fontId="13" fillId="28" borderId="16" xfId="2" applyFont="1" applyFill="1" applyBorder="1" applyAlignment="1">
      <alignment horizontal="right" vertical="center" indent="1"/>
    </xf>
    <xf numFmtId="10" fontId="23" fillId="30" borderId="16" xfId="0" applyNumberFormat="1" applyFont="1" applyFill="1" applyBorder="1" applyAlignment="1">
      <alignment horizontal="center" vertical="center"/>
    </xf>
    <xf numFmtId="9" fontId="2" fillId="32" borderId="16" xfId="2" applyFont="1" applyFill="1" applyBorder="1" applyAlignment="1">
      <alignment horizontal="right" vertical="center" indent="1"/>
    </xf>
    <xf numFmtId="0" fontId="12" fillId="22" borderId="16" xfId="0" applyFont="1" applyFill="1" applyBorder="1" applyAlignment="1">
      <alignment horizontal="right" vertical="center"/>
    </xf>
    <xf numFmtId="167" fontId="12" fillId="22" borderId="16" xfId="0" applyNumberFormat="1" applyFont="1" applyFill="1" applyBorder="1" applyAlignment="1">
      <alignment horizontal="right" vertical="center" indent="1"/>
    </xf>
    <xf numFmtId="167" fontId="12" fillId="23" borderId="16" xfId="0" applyNumberFormat="1" applyFont="1" applyFill="1" applyBorder="1" applyAlignment="1">
      <alignment horizontal="right" vertical="center" indent="1"/>
    </xf>
    <xf numFmtId="167" fontId="12" fillId="24" borderId="16" xfId="0" applyNumberFormat="1" applyFont="1" applyFill="1" applyBorder="1" applyAlignment="1">
      <alignment horizontal="right" vertical="center" indent="1"/>
    </xf>
    <xf numFmtId="3" fontId="12" fillId="24" borderId="16" xfId="2" applyNumberFormat="1" applyFont="1" applyFill="1" applyBorder="1" applyAlignment="1">
      <alignment horizontal="right" vertical="center" indent="1"/>
    </xf>
    <xf numFmtId="168" fontId="12" fillId="24" borderId="16" xfId="1" applyNumberFormat="1" applyFont="1" applyFill="1" applyBorder="1" applyAlignment="1">
      <alignment horizontal="right" vertical="center" indent="1"/>
    </xf>
    <xf numFmtId="9" fontId="12" fillId="24" borderId="16" xfId="2" applyFont="1" applyFill="1" applyBorder="1" applyAlignment="1">
      <alignment horizontal="right" vertical="center" indent="1"/>
    </xf>
    <xf numFmtId="167" fontId="12" fillId="25" borderId="16" xfId="0" applyNumberFormat="1" applyFont="1" applyFill="1" applyBorder="1" applyAlignment="1">
      <alignment horizontal="right" vertical="center" indent="1"/>
    </xf>
    <xf numFmtId="10" fontId="12" fillId="61" borderId="18" xfId="0" applyNumberFormat="1" applyFont="1" applyFill="1" applyBorder="1" applyAlignment="1">
      <alignment horizontal="center" vertical="center"/>
    </xf>
    <xf numFmtId="10" fontId="12" fillId="61" borderId="16" xfId="0" applyNumberFormat="1" applyFont="1" applyFill="1" applyBorder="1" applyAlignment="1">
      <alignment horizontal="center" vertical="center"/>
    </xf>
    <xf numFmtId="10" fontId="12" fillId="62" borderId="16" xfId="0" applyNumberFormat="1" applyFont="1" applyFill="1" applyBorder="1" applyAlignment="1">
      <alignment horizontal="center" vertical="center"/>
    </xf>
    <xf numFmtId="10" fontId="23" fillId="63" borderId="16" xfId="0" applyNumberFormat="1" applyFont="1" applyFill="1" applyBorder="1" applyAlignment="1">
      <alignment horizontal="center" vertical="center"/>
    </xf>
    <xf numFmtId="0" fontId="48" fillId="20" borderId="16" xfId="0" applyFont="1" applyFill="1" applyBorder="1" applyAlignment="1">
      <alignment horizontal="center" vertical="center" wrapText="1"/>
    </xf>
    <xf numFmtId="10" fontId="0" fillId="4" borderId="16" xfId="2" applyNumberFormat="1" applyFont="1" applyFill="1" applyBorder="1" applyAlignment="1">
      <alignment horizontal="center"/>
    </xf>
    <xf numFmtId="10" fontId="3" fillId="64" borderId="16" xfId="2" applyNumberFormat="1" applyFont="1" applyFill="1" applyBorder="1" applyAlignment="1">
      <alignment horizontal="center"/>
    </xf>
    <xf numFmtId="10" fontId="0" fillId="64" borderId="16" xfId="2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3" fontId="8" fillId="5" borderId="3" xfId="0" applyNumberFormat="1" applyFont="1" applyFill="1" applyBorder="1" applyAlignment="1">
      <alignment horizontal="right" vertical="center" wrapText="1"/>
    </xf>
    <xf numFmtId="9" fontId="23" fillId="19" borderId="16" xfId="2" applyFont="1" applyFill="1" applyBorder="1" applyAlignment="1">
      <alignment horizontal="center" vertical="center" wrapText="1"/>
    </xf>
    <xf numFmtId="9" fontId="23" fillId="20" borderId="16" xfId="2" applyFont="1" applyFill="1" applyBorder="1" applyAlignment="1">
      <alignment horizontal="center" vertical="center" wrapText="1"/>
    </xf>
    <xf numFmtId="9" fontId="23" fillId="15" borderId="16" xfId="2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vertical="center" wrapText="1"/>
    </xf>
    <xf numFmtId="0" fontId="18" fillId="0" borderId="16" xfId="5" applyFont="1" applyBorder="1" applyAlignment="1">
      <alignment horizontal="right" wrapText="1"/>
    </xf>
    <xf numFmtId="168" fontId="18" fillId="0" borderId="16" xfId="1" applyNumberFormat="1" applyFont="1" applyBorder="1" applyAlignment="1">
      <alignment horizontal="center" wrapText="1"/>
    </xf>
    <xf numFmtId="165" fontId="18" fillId="0" borderId="16" xfId="2" applyNumberFormat="1" applyFont="1" applyBorder="1" applyAlignment="1">
      <alignment horizontal="right" wrapText="1"/>
    </xf>
    <xf numFmtId="9" fontId="34" fillId="0" borderId="16" xfId="2" applyFont="1" applyBorder="1" applyAlignment="1">
      <alignment horizontal="right" wrapText="1"/>
    </xf>
    <xf numFmtId="165" fontId="34" fillId="0" borderId="16" xfId="2" applyNumberFormat="1" applyFont="1" applyBorder="1" applyAlignment="1">
      <alignment horizontal="right" wrapText="1"/>
    </xf>
    <xf numFmtId="9" fontId="34" fillId="0" borderId="16" xfId="2" applyFont="1" applyBorder="1" applyAlignment="1">
      <alignment horizontal="center" wrapText="1"/>
    </xf>
    <xf numFmtId="0" fontId="18" fillId="16" borderId="16" xfId="5" applyFont="1" applyFill="1" applyBorder="1" applyAlignment="1">
      <alignment horizontal="right" wrapText="1"/>
    </xf>
    <xf numFmtId="168" fontId="18" fillId="16" borderId="16" xfId="1" applyNumberFormat="1" applyFont="1" applyFill="1" applyBorder="1" applyAlignment="1">
      <alignment horizontal="center" wrapText="1"/>
    </xf>
    <xf numFmtId="165" fontId="18" fillId="16" borderId="16" xfId="2" applyNumberFormat="1" applyFont="1" applyFill="1" applyBorder="1" applyAlignment="1">
      <alignment horizontal="right" wrapText="1"/>
    </xf>
    <xf numFmtId="9" fontId="34" fillId="16" borderId="16" xfId="2" applyFont="1" applyFill="1" applyBorder="1" applyAlignment="1">
      <alignment horizontal="right" wrapText="1"/>
    </xf>
    <xf numFmtId="165" fontId="34" fillId="16" borderId="16" xfId="2" applyNumberFormat="1" applyFont="1" applyFill="1" applyBorder="1" applyAlignment="1">
      <alignment horizontal="right" wrapText="1"/>
    </xf>
    <xf numFmtId="9" fontId="34" fillId="16" borderId="16" xfId="2" applyFont="1" applyFill="1" applyBorder="1" applyAlignment="1">
      <alignment horizontal="center" wrapText="1"/>
    </xf>
    <xf numFmtId="0" fontId="18" fillId="6" borderId="16" xfId="5" applyFont="1" applyFill="1" applyBorder="1" applyAlignment="1">
      <alignment horizontal="right" wrapText="1"/>
    </xf>
    <xf numFmtId="168" fontId="18" fillId="6" borderId="16" xfId="1" applyNumberFormat="1" applyFont="1" applyFill="1" applyBorder="1" applyAlignment="1">
      <alignment horizontal="center" wrapText="1"/>
    </xf>
    <xf numFmtId="165" fontId="18" fillId="6" borderId="16" xfId="2" applyNumberFormat="1" applyFont="1" applyFill="1" applyBorder="1" applyAlignment="1">
      <alignment horizontal="right" wrapText="1"/>
    </xf>
    <xf numFmtId="9" fontId="34" fillId="6" borderId="16" xfId="2" applyFont="1" applyFill="1" applyBorder="1" applyAlignment="1">
      <alignment horizontal="right" wrapText="1"/>
    </xf>
    <xf numFmtId="165" fontId="34" fillId="6" borderId="16" xfId="2" applyNumberFormat="1" applyFont="1" applyFill="1" applyBorder="1" applyAlignment="1">
      <alignment horizontal="right" wrapText="1"/>
    </xf>
    <xf numFmtId="9" fontId="34" fillId="6" borderId="16" xfId="2" applyFont="1" applyFill="1" applyBorder="1" applyAlignment="1">
      <alignment horizontal="center" wrapText="1"/>
    </xf>
    <xf numFmtId="3" fontId="2" fillId="19" borderId="16" xfId="2" applyNumberFormat="1" applyFont="1" applyFill="1" applyBorder="1" applyAlignment="1">
      <alignment vertical="center"/>
    </xf>
    <xf numFmtId="168" fontId="35" fillId="19" borderId="16" xfId="1" applyNumberFormat="1" applyFont="1" applyFill="1" applyBorder="1" applyAlignment="1">
      <alignment horizontal="center" wrapText="1"/>
    </xf>
    <xf numFmtId="165" fontId="35" fillId="19" borderId="16" xfId="2" applyNumberFormat="1" applyFont="1" applyFill="1" applyBorder="1" applyAlignment="1">
      <alignment horizontal="right" wrapText="1"/>
    </xf>
    <xf numFmtId="168" fontId="35" fillId="20" borderId="16" xfId="1" applyNumberFormat="1" applyFont="1" applyFill="1" applyBorder="1" applyAlignment="1">
      <alignment horizontal="center" wrapText="1"/>
    </xf>
    <xf numFmtId="9" fontId="36" fillId="20" borderId="16" xfId="2" applyFont="1" applyFill="1" applyBorder="1" applyAlignment="1">
      <alignment horizontal="right" wrapText="1"/>
    </xf>
    <xf numFmtId="168" fontId="35" fillId="21" borderId="16" xfId="1" applyNumberFormat="1" applyFont="1" applyFill="1" applyBorder="1" applyAlignment="1">
      <alignment horizontal="center" wrapText="1"/>
    </xf>
    <xf numFmtId="9" fontId="36" fillId="21" borderId="16" xfId="2" applyFont="1" applyFill="1" applyBorder="1" applyAlignment="1">
      <alignment horizontal="right" wrapText="1"/>
    </xf>
    <xf numFmtId="168" fontId="35" fillId="15" borderId="16" xfId="1" applyNumberFormat="1" applyFont="1" applyFill="1" applyBorder="1" applyAlignment="1">
      <alignment horizontal="center" wrapText="1"/>
    </xf>
    <xf numFmtId="165" fontId="36" fillId="15" borderId="16" xfId="2" applyNumberFormat="1" applyFont="1" applyFill="1" applyBorder="1" applyAlignment="1">
      <alignment horizontal="right" wrapText="1"/>
    </xf>
    <xf numFmtId="10" fontId="36" fillId="44" borderId="16" xfId="2" applyNumberFormat="1" applyFont="1" applyFill="1" applyBorder="1" applyAlignment="1">
      <alignment horizontal="right" wrapText="1"/>
    </xf>
    <xf numFmtId="9" fontId="36" fillId="19" borderId="16" xfId="2" applyFont="1" applyFill="1" applyBorder="1" applyAlignment="1">
      <alignment horizontal="center" wrapText="1"/>
    </xf>
    <xf numFmtId="165" fontId="34" fillId="0" borderId="16" xfId="2" applyNumberFormat="1" applyFont="1" applyBorder="1" applyAlignment="1">
      <alignment horizontal="center" wrapText="1"/>
    </xf>
    <xf numFmtId="165" fontId="34" fillId="16" borderId="16" xfId="2" applyNumberFormat="1" applyFont="1" applyFill="1" applyBorder="1" applyAlignment="1">
      <alignment horizontal="center" wrapText="1"/>
    </xf>
    <xf numFmtId="165" fontId="34" fillId="6" borderId="16" xfId="2" applyNumberFormat="1" applyFont="1" applyFill="1" applyBorder="1" applyAlignment="1">
      <alignment horizontal="center" wrapText="1"/>
    </xf>
    <xf numFmtId="165" fontId="36" fillId="19" borderId="16" xfId="2" applyNumberFormat="1" applyFont="1" applyFill="1" applyBorder="1" applyAlignment="1">
      <alignment horizontal="center" wrapText="1"/>
    </xf>
    <xf numFmtId="9" fontId="36" fillId="15" borderId="16" xfId="2" applyFont="1" applyFill="1" applyBorder="1" applyAlignment="1">
      <alignment horizontal="right" wrapText="1"/>
    </xf>
    <xf numFmtId="0" fontId="49" fillId="6" borderId="0" xfId="0" applyFont="1" applyFill="1"/>
    <xf numFmtId="3" fontId="50" fillId="6" borderId="0" xfId="0" applyNumberFormat="1" applyFont="1" applyFill="1" applyAlignment="1">
      <alignment horizontal="right"/>
    </xf>
    <xf numFmtId="0" fontId="18" fillId="42" borderId="51" xfId="6" applyFont="1" applyFill="1" applyBorder="1" applyAlignment="1">
      <alignment horizontal="center" wrapText="1"/>
    </xf>
    <xf numFmtId="0" fontId="18" fillId="37" borderId="29" xfId="6" applyFont="1" applyFill="1" applyBorder="1" applyAlignment="1">
      <alignment horizontal="left" wrapText="1"/>
    </xf>
    <xf numFmtId="0" fontId="18" fillId="38" borderId="18" xfId="6" applyFont="1" applyFill="1" applyBorder="1" applyAlignment="1">
      <alignment wrapText="1"/>
    </xf>
    <xf numFmtId="0" fontId="18" fillId="41" borderId="18" xfId="6" applyFont="1" applyFill="1" applyBorder="1" applyAlignment="1">
      <alignment wrapText="1"/>
    </xf>
    <xf numFmtId="0" fontId="18" fillId="4" borderId="16" xfId="6" applyFont="1" applyFill="1" applyBorder="1" applyAlignment="1">
      <alignment wrapText="1"/>
    </xf>
    <xf numFmtId="0" fontId="18" fillId="59" borderId="18" xfId="6" applyFont="1" applyFill="1" applyBorder="1" applyAlignment="1">
      <alignment wrapText="1"/>
    </xf>
    <xf numFmtId="0" fontId="18" fillId="60" borderId="18" xfId="6" applyFont="1" applyFill="1" applyBorder="1" applyAlignment="1">
      <alignment wrapText="1"/>
    </xf>
    <xf numFmtId="0" fontId="18" fillId="42" borderId="26" xfId="6" applyFont="1" applyFill="1" applyBorder="1" applyAlignment="1">
      <alignment horizontal="center" wrapText="1"/>
    </xf>
    <xf numFmtId="0" fontId="18" fillId="37" borderId="27" xfId="6" applyFont="1" applyFill="1" applyBorder="1" applyAlignment="1">
      <alignment horizontal="left" wrapText="1"/>
    </xf>
    <xf numFmtId="0" fontId="18" fillId="38" borderId="16" xfId="6" applyFont="1" applyFill="1" applyBorder="1" applyAlignment="1">
      <alignment wrapText="1"/>
    </xf>
    <xf numFmtId="0" fontId="18" fillId="41" borderId="16" xfId="6" applyFont="1" applyFill="1" applyBorder="1" applyAlignment="1">
      <alignment wrapText="1"/>
    </xf>
    <xf numFmtId="0" fontId="18" fillId="59" borderId="16" xfId="6" applyFont="1" applyFill="1" applyBorder="1" applyAlignment="1">
      <alignment wrapText="1"/>
    </xf>
    <xf numFmtId="0" fontId="18" fillId="60" borderId="16" xfId="6" applyFont="1" applyFill="1" applyBorder="1" applyAlignment="1">
      <alignment wrapText="1"/>
    </xf>
    <xf numFmtId="0" fontId="51" fillId="6" borderId="56" xfId="0" applyFont="1" applyFill="1" applyBorder="1" applyAlignment="1">
      <alignment horizontal="left"/>
    </xf>
    <xf numFmtId="0" fontId="0" fillId="6" borderId="56" xfId="0" applyFill="1" applyBorder="1"/>
    <xf numFmtId="0" fontId="51" fillId="0" borderId="56" xfId="0" applyFont="1" applyBorder="1" applyAlignment="1">
      <alignment horizontal="right"/>
    </xf>
    <xf numFmtId="0" fontId="18" fillId="60" borderId="16" xfId="6" applyFont="1" applyFill="1" applyBorder="1"/>
    <xf numFmtId="0" fontId="51" fillId="0" borderId="56" xfId="0" applyFont="1" applyBorder="1" applyAlignment="1">
      <alignment horizontal="left"/>
    </xf>
    <xf numFmtId="3" fontId="0" fillId="43" borderId="16" xfId="0" quotePrefix="1" applyNumberFormat="1" applyFill="1" applyBorder="1"/>
    <xf numFmtId="0" fontId="2" fillId="2" borderId="27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18" fillId="7" borderId="27" xfId="6" applyFont="1" applyFill="1" applyBorder="1" applyAlignment="1">
      <alignment wrapText="1"/>
    </xf>
    <xf numFmtId="3" fontId="0" fillId="7" borderId="26" xfId="0" applyNumberFormat="1" applyFill="1" applyBorder="1"/>
    <xf numFmtId="9" fontId="0" fillId="7" borderId="26" xfId="2" applyFont="1" applyFill="1" applyBorder="1"/>
    <xf numFmtId="3" fontId="0" fillId="7" borderId="27" xfId="0" applyNumberFormat="1" applyFill="1" applyBorder="1"/>
    <xf numFmtId="1" fontId="44" fillId="51" borderId="33" xfId="9" applyNumberFormat="1" applyFont="1" applyFill="1" applyBorder="1" applyAlignment="1">
      <alignment horizontal="center" vertical="center" wrapText="1"/>
    </xf>
    <xf numFmtId="168" fontId="38" fillId="6" borderId="36" xfId="10" applyNumberFormat="1" applyFont="1" applyFill="1" applyBorder="1" applyAlignment="1">
      <alignment horizontal="right" vertical="center" wrapText="1"/>
    </xf>
    <xf numFmtId="168" fontId="44" fillId="51" borderId="33" xfId="10" applyNumberFormat="1" applyFont="1" applyFill="1" applyBorder="1" applyAlignment="1">
      <alignment horizontal="right" vertical="center" wrapText="1"/>
    </xf>
    <xf numFmtId="170" fontId="38" fillId="6" borderId="37" xfId="11" applyNumberFormat="1" applyFont="1" applyFill="1" applyBorder="1" applyAlignment="1">
      <alignment horizontal="right" vertical="center"/>
    </xf>
    <xf numFmtId="165" fontId="38" fillId="6" borderId="33" xfId="11" applyNumberFormat="1" applyFont="1" applyFill="1" applyBorder="1" applyAlignment="1">
      <alignment horizontal="right" vertical="center"/>
    </xf>
    <xf numFmtId="0" fontId="52" fillId="6" borderId="39" xfId="9" applyFont="1" applyFill="1" applyBorder="1" applyAlignment="1">
      <alignment horizontal="right" vertical="center" wrapText="1"/>
    </xf>
    <xf numFmtId="168" fontId="52" fillId="6" borderId="39" xfId="10" applyNumberFormat="1" applyFont="1" applyFill="1" applyBorder="1" applyAlignment="1">
      <alignment horizontal="center" vertical="center" wrapText="1"/>
    </xf>
    <xf numFmtId="168" fontId="52" fillId="6" borderId="40" xfId="10" applyNumberFormat="1" applyFont="1" applyFill="1" applyBorder="1" applyAlignment="1">
      <alignment horizontal="center" vertical="center" wrapText="1"/>
    </xf>
    <xf numFmtId="168" fontId="52" fillId="6" borderId="40" xfId="10" applyNumberFormat="1" applyFont="1" applyFill="1" applyBorder="1" applyAlignment="1">
      <alignment horizontal="right" vertical="center" wrapText="1"/>
    </xf>
    <xf numFmtId="168" fontId="53" fillId="51" borderId="34" xfId="10" applyNumberFormat="1" applyFont="1" applyFill="1" applyBorder="1" applyAlignment="1">
      <alignment horizontal="right" vertical="center" wrapText="1"/>
    </xf>
    <xf numFmtId="170" fontId="52" fillId="6" borderId="47" xfId="11" applyNumberFormat="1" applyFont="1" applyFill="1" applyBorder="1" applyAlignment="1">
      <alignment horizontal="right" vertical="center"/>
    </xf>
    <xf numFmtId="165" fontId="52" fillId="6" borderId="34" xfId="11" applyNumberFormat="1" applyFont="1" applyFill="1" applyBorder="1" applyAlignment="1">
      <alignment horizontal="right" vertical="center"/>
    </xf>
    <xf numFmtId="0" fontId="52" fillId="6" borderId="41" xfId="9" applyFont="1" applyFill="1" applyBorder="1" applyAlignment="1">
      <alignment horizontal="right" vertical="center" wrapText="1"/>
    </xf>
    <xf numFmtId="168" fontId="52" fillId="6" borderId="41" xfId="10" applyNumberFormat="1" applyFont="1" applyFill="1" applyBorder="1" applyAlignment="1">
      <alignment horizontal="center" vertical="center" wrapText="1"/>
    </xf>
    <xf numFmtId="168" fontId="52" fillId="6" borderId="0" xfId="10" applyNumberFormat="1" applyFont="1" applyFill="1" applyAlignment="1">
      <alignment horizontal="center" vertical="center" wrapText="1"/>
    </xf>
    <xf numFmtId="168" fontId="52" fillId="6" borderId="0" xfId="10" applyNumberFormat="1" applyFont="1" applyFill="1" applyAlignment="1">
      <alignment horizontal="right" vertical="center" wrapText="1"/>
    </xf>
    <xf numFmtId="168" fontId="53" fillId="51" borderId="42" xfId="10" applyNumberFormat="1" applyFont="1" applyFill="1" applyBorder="1" applyAlignment="1">
      <alignment horizontal="right" vertical="center" wrapText="1"/>
    </xf>
    <xf numFmtId="170" fontId="52" fillId="6" borderId="45" xfId="11" applyNumberFormat="1" applyFont="1" applyFill="1" applyBorder="1" applyAlignment="1">
      <alignment horizontal="right" vertical="center"/>
    </xf>
    <xf numFmtId="165" fontId="52" fillId="6" borderId="42" xfId="11" applyNumberFormat="1" applyFont="1" applyFill="1" applyBorder="1" applyAlignment="1">
      <alignment horizontal="right" vertical="center"/>
    </xf>
    <xf numFmtId="168" fontId="38" fillId="6" borderId="44" xfId="10" applyNumberFormat="1" applyFont="1" applyFill="1" applyBorder="1" applyAlignment="1">
      <alignment horizontal="right" vertical="center" wrapText="1"/>
    </xf>
    <xf numFmtId="168" fontId="44" fillId="51" borderId="38" xfId="10" applyNumberFormat="1" applyFont="1" applyFill="1" applyBorder="1" applyAlignment="1">
      <alignment horizontal="right" vertical="center" wrapText="1"/>
    </xf>
    <xf numFmtId="170" fontId="38" fillId="6" borderId="46" xfId="11" applyNumberFormat="1" applyFont="1" applyFill="1" applyBorder="1" applyAlignment="1">
      <alignment horizontal="right" vertical="center"/>
    </xf>
    <xf numFmtId="165" fontId="38" fillId="6" borderId="38" xfId="11" applyNumberFormat="1" applyFont="1" applyFill="1" applyBorder="1" applyAlignment="1">
      <alignment horizontal="right" vertical="center"/>
    </xf>
    <xf numFmtId="168" fontId="5" fillId="49" borderId="36" xfId="10" applyNumberFormat="1" applyFont="1" applyFill="1" applyBorder="1" applyAlignment="1">
      <alignment horizontal="right" vertical="center" wrapText="1"/>
    </xf>
    <xf numFmtId="168" fontId="5" fillId="49" borderId="33" xfId="10" applyNumberFormat="1" applyFont="1" applyFill="1" applyBorder="1" applyAlignment="1">
      <alignment horizontal="right" vertical="center" wrapText="1"/>
    </xf>
    <xf numFmtId="170" fontId="38" fillId="50" borderId="37" xfId="11" applyNumberFormat="1" applyFont="1" applyFill="1" applyBorder="1" applyAlignment="1">
      <alignment horizontal="right" vertical="center"/>
    </xf>
    <xf numFmtId="9" fontId="38" fillId="50" borderId="33" xfId="11" applyFont="1" applyFill="1" applyBorder="1" applyAlignment="1">
      <alignment horizontal="right" vertical="center"/>
    </xf>
    <xf numFmtId="165" fontId="38" fillId="6" borderId="35" xfId="11" applyNumberFormat="1" applyFont="1" applyFill="1" applyBorder="1" applyAlignment="1">
      <alignment horizontal="center" vertical="center"/>
    </xf>
    <xf numFmtId="165" fontId="38" fillId="6" borderId="36" xfId="11" quotePrefix="1" applyNumberFormat="1" applyFont="1" applyFill="1" applyBorder="1" applyAlignment="1">
      <alignment horizontal="center" vertical="center"/>
    </xf>
    <xf numFmtId="165" fontId="38" fillId="6" borderId="36" xfId="11" quotePrefix="1" applyNumberFormat="1" applyFont="1" applyFill="1" applyBorder="1" applyAlignment="1">
      <alignment horizontal="right" vertical="center"/>
    </xf>
    <xf numFmtId="165" fontId="44" fillId="50" borderId="38" xfId="11" quotePrefix="1" applyNumberFormat="1" applyFont="1" applyFill="1" applyBorder="1" applyAlignment="1">
      <alignment horizontal="right" vertical="center"/>
    </xf>
    <xf numFmtId="0" fontId="41" fillId="0" borderId="33" xfId="8" applyBorder="1"/>
    <xf numFmtId="9" fontId="41" fillId="0" borderId="33" xfId="8" applyNumberFormat="1" applyBorder="1"/>
    <xf numFmtId="0" fontId="54" fillId="53" borderId="33" xfId="0" applyFont="1" applyFill="1" applyBorder="1" applyAlignment="1">
      <alignment vertical="center" wrapText="1"/>
    </xf>
    <xf numFmtId="0" fontId="54" fillId="53" borderId="33" xfId="0" applyFont="1" applyFill="1" applyBorder="1" applyAlignment="1">
      <alignment horizontal="center" vertical="center" wrapText="1"/>
    </xf>
    <xf numFmtId="165" fontId="56" fillId="53" borderId="33" xfId="2" applyNumberFormat="1" applyFont="1" applyFill="1" applyBorder="1" applyAlignment="1">
      <alignment horizontal="center" vertical="center" wrapText="1"/>
    </xf>
    <xf numFmtId="0" fontId="38" fillId="54" borderId="33" xfId="0" applyFont="1" applyFill="1" applyBorder="1" applyAlignment="1">
      <alignment vertical="center" wrapText="1"/>
    </xf>
    <xf numFmtId="0" fontId="38" fillId="54" borderId="33" xfId="0" applyFont="1" applyFill="1" applyBorder="1" applyAlignment="1">
      <alignment horizontal="right" vertical="center" wrapText="1"/>
    </xf>
    <xf numFmtId="0" fontId="38" fillId="55" borderId="33" xfId="0" applyFont="1" applyFill="1" applyBorder="1" applyAlignment="1">
      <alignment horizontal="right" vertical="center" wrapText="1"/>
    </xf>
    <xf numFmtId="0" fontId="44" fillId="54" borderId="33" xfId="0" applyFont="1" applyFill="1" applyBorder="1" applyAlignment="1">
      <alignment horizontal="right" vertical="center" wrapText="1"/>
    </xf>
    <xf numFmtId="169" fontId="25" fillId="54" borderId="33" xfId="2" applyNumberFormat="1" applyFont="1" applyFill="1" applyBorder="1" applyAlignment="1">
      <alignment horizontal="right" vertical="center" wrapText="1"/>
    </xf>
    <xf numFmtId="0" fontId="54" fillId="52" borderId="33" xfId="0" applyFont="1" applyFill="1" applyBorder="1" applyAlignment="1">
      <alignment vertical="center" wrapText="1"/>
    </xf>
    <xf numFmtId="3" fontId="54" fillId="52" borderId="33" xfId="0" applyNumberFormat="1" applyFont="1" applyFill="1" applyBorder="1" applyAlignment="1">
      <alignment horizontal="right" vertical="center" wrapText="1"/>
    </xf>
    <xf numFmtId="0" fontId="54" fillId="52" borderId="33" xfId="0" applyFont="1" applyFill="1" applyBorder="1" applyAlignment="1">
      <alignment horizontal="right" vertical="center" wrapText="1"/>
    </xf>
    <xf numFmtId="169" fontId="57" fillId="52" borderId="33" xfId="2" applyNumberFormat="1" applyFont="1" applyFill="1" applyBorder="1" applyAlignment="1">
      <alignment horizontal="right" vertical="center" wrapText="1"/>
    </xf>
    <xf numFmtId="0" fontId="38" fillId="56" borderId="33" xfId="0" applyFont="1" applyFill="1" applyBorder="1" applyAlignment="1">
      <alignment vertical="center" wrapText="1"/>
    </xf>
    <xf numFmtId="3" fontId="38" fillId="56" borderId="33" xfId="0" applyNumberFormat="1" applyFont="1" applyFill="1" applyBorder="1" applyAlignment="1">
      <alignment horizontal="right" vertical="center" wrapText="1"/>
    </xf>
    <xf numFmtId="3" fontId="44" fillId="56" borderId="33" xfId="0" applyNumberFormat="1" applyFont="1" applyFill="1" applyBorder="1" applyAlignment="1">
      <alignment horizontal="right" vertical="center" wrapText="1"/>
    </xf>
    <xf numFmtId="169" fontId="25" fillId="56" borderId="33" xfId="2" applyNumberFormat="1" applyFont="1" applyFill="1" applyBorder="1" applyAlignment="1">
      <alignment horizontal="right" vertical="center" wrapText="1"/>
    </xf>
    <xf numFmtId="1" fontId="44" fillId="54" borderId="33" xfId="0" applyNumberFormat="1" applyFont="1" applyFill="1" applyBorder="1" applyAlignment="1">
      <alignment horizontal="right" vertical="center" wrapText="1"/>
    </xf>
    <xf numFmtId="0" fontId="38" fillId="56" borderId="33" xfId="0" applyFont="1" applyFill="1" applyBorder="1" applyAlignment="1">
      <alignment horizontal="right" vertical="center" wrapText="1"/>
    </xf>
    <xf numFmtId="0" fontId="44" fillId="56" borderId="33" xfId="0" applyFont="1" applyFill="1" applyBorder="1" applyAlignment="1">
      <alignment horizontal="right" vertical="center" wrapText="1"/>
    </xf>
    <xf numFmtId="3" fontId="38" fillId="54" borderId="33" xfId="0" applyNumberFormat="1" applyFont="1" applyFill="1" applyBorder="1" applyAlignment="1">
      <alignment horizontal="right" vertical="center" wrapText="1"/>
    </xf>
    <xf numFmtId="3" fontId="44" fillId="54" borderId="33" xfId="0" applyNumberFormat="1" applyFont="1" applyFill="1" applyBorder="1" applyAlignment="1">
      <alignment horizontal="right" vertical="center" wrapText="1"/>
    </xf>
    <xf numFmtId="0" fontId="55" fillId="52" borderId="33" xfId="0" applyFont="1" applyFill="1" applyBorder="1" applyAlignment="1">
      <alignment vertical="center" wrapText="1"/>
    </xf>
    <xf numFmtId="3" fontId="54" fillId="53" borderId="33" xfId="0" applyNumberFormat="1" applyFont="1" applyFill="1" applyBorder="1" applyAlignment="1">
      <alignment horizontal="right" vertical="center" wrapText="1"/>
    </xf>
    <xf numFmtId="170" fontId="57" fillId="53" borderId="33" xfId="2" applyNumberFormat="1" applyFont="1" applyFill="1" applyBorder="1" applyAlignment="1">
      <alignment horizontal="right" vertical="center" wrapText="1"/>
    </xf>
    <xf numFmtId="0" fontId="38" fillId="6" borderId="0" xfId="7" applyFont="1" applyFill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7" applyFont="1" applyAlignment="1">
      <alignment vertical="center"/>
    </xf>
    <xf numFmtId="0" fontId="55" fillId="52" borderId="33" xfId="7" applyFont="1" applyFill="1" applyBorder="1" applyAlignment="1">
      <alignment horizontal="center" vertical="center" wrapText="1"/>
    </xf>
    <xf numFmtId="0" fontId="44" fillId="0" borderId="0" xfId="7" applyFont="1" applyAlignment="1">
      <alignment horizontal="center" vertical="center"/>
    </xf>
    <xf numFmtId="0" fontId="44" fillId="0" borderId="0" xfId="7" applyFont="1" applyAlignment="1">
      <alignment vertical="center"/>
    </xf>
    <xf numFmtId="0" fontId="44" fillId="0" borderId="0" xfId="7" applyFont="1" applyAlignment="1">
      <alignment horizontal="center" vertical="center" wrapText="1"/>
    </xf>
    <xf numFmtId="3" fontId="38" fillId="0" borderId="0" xfId="7" applyNumberFormat="1" applyFont="1" applyAlignment="1">
      <alignment vertical="center"/>
    </xf>
    <xf numFmtId="3" fontId="44" fillId="0" borderId="0" xfId="7" applyNumberFormat="1" applyFont="1" applyAlignment="1">
      <alignment vertical="center"/>
    </xf>
    <xf numFmtId="9" fontId="38" fillId="0" borderId="0" xfId="12" applyFont="1" applyAlignment="1">
      <alignment vertical="center"/>
    </xf>
    <xf numFmtId="9" fontId="38" fillId="0" borderId="0" xfId="7" applyNumberFormat="1" applyFont="1" applyAlignment="1">
      <alignment vertical="center"/>
    </xf>
    <xf numFmtId="0" fontId="13" fillId="0" borderId="0" xfId="0" applyFont="1"/>
    <xf numFmtId="0" fontId="58" fillId="65" borderId="54" xfId="0" applyFont="1" applyFill="1" applyBorder="1" applyAlignment="1">
      <alignment horizontal="center" vertical="center" wrapText="1"/>
    </xf>
    <xf numFmtId="0" fontId="59" fillId="66" borderId="53" xfId="0" applyFont="1" applyFill="1" applyBorder="1" applyAlignment="1">
      <alignment horizontal="center" vertical="center" wrapText="1"/>
    </xf>
    <xf numFmtId="3" fontId="60" fillId="66" borderId="55" xfId="0" applyNumberFormat="1" applyFont="1" applyFill="1" applyBorder="1" applyAlignment="1">
      <alignment horizontal="center" vertical="center" wrapText="1"/>
    </xf>
    <xf numFmtId="1" fontId="60" fillId="66" borderId="55" xfId="0" applyNumberFormat="1" applyFont="1" applyFill="1" applyBorder="1" applyAlignment="1">
      <alignment horizontal="center" vertical="center" wrapText="1"/>
    </xf>
    <xf numFmtId="10" fontId="60" fillId="66" borderId="55" xfId="0" applyNumberFormat="1" applyFont="1" applyFill="1" applyBorder="1" applyAlignment="1">
      <alignment horizontal="center" vertical="center" wrapText="1"/>
    </xf>
    <xf numFmtId="0" fontId="61" fillId="0" borderId="55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right" vertical="center" wrapText="1"/>
    </xf>
    <xf numFmtId="0" fontId="7" fillId="8" borderId="11" xfId="0" applyFont="1" applyFill="1" applyBorder="1" applyAlignment="1">
      <alignment horizontal="right" vertical="center" wrapText="1"/>
    </xf>
    <xf numFmtId="166" fontId="0" fillId="37" borderId="16" xfId="4" applyFont="1" applyFill="1" applyBorder="1" applyAlignment="1">
      <alignment horizontal="center"/>
    </xf>
    <xf numFmtId="10" fontId="0" fillId="37" borderId="16" xfId="4" applyNumberFormat="1" applyFont="1" applyFill="1" applyBorder="1" applyAlignment="1">
      <alignment horizontal="center"/>
    </xf>
    <xf numFmtId="166" fontId="3" fillId="42" borderId="16" xfId="4" applyFont="1" applyFill="1" applyBorder="1" applyAlignment="1">
      <alignment horizontal="center"/>
    </xf>
    <xf numFmtId="10" fontId="3" fillId="42" borderId="16" xfId="4" applyNumberFormat="1" applyFont="1" applyFill="1" applyBorder="1" applyAlignment="1">
      <alignment horizontal="center"/>
    </xf>
    <xf numFmtId="166" fontId="0" fillId="42" borderId="16" xfId="4" applyFont="1" applyFill="1" applyBorder="1" applyAlignment="1">
      <alignment horizontal="center"/>
    </xf>
    <xf numFmtId="10" fontId="0" fillId="42" borderId="16" xfId="4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9" fontId="23" fillId="21" borderId="16" xfId="2" applyFont="1" applyFill="1" applyBorder="1" applyAlignment="1">
      <alignment horizontal="center" vertical="center" wrapText="1"/>
    </xf>
    <xf numFmtId="0" fontId="23" fillId="19" borderId="16" xfId="0" applyFont="1" applyFill="1" applyBorder="1" applyAlignment="1">
      <alignment horizontal="center" vertical="center" wrapText="1"/>
    </xf>
    <xf numFmtId="169" fontId="6" fillId="6" borderId="10" xfId="2" applyNumberFormat="1" applyFont="1" applyFill="1" applyBorder="1" applyAlignment="1">
      <alignment horizontal="center" vertical="center" wrapText="1"/>
    </xf>
    <xf numFmtId="169" fontId="6" fillId="5" borderId="7" xfId="2" applyNumberFormat="1" applyFont="1" applyFill="1" applyBorder="1" applyAlignment="1">
      <alignment horizontal="center" vertical="center" wrapText="1"/>
    </xf>
    <xf numFmtId="169" fontId="10" fillId="3" borderId="7" xfId="2" applyNumberFormat="1" applyFont="1" applyFill="1" applyBorder="1" applyAlignment="1">
      <alignment horizontal="center" vertical="center" wrapText="1"/>
    </xf>
    <xf numFmtId="169" fontId="6" fillId="6" borderId="7" xfId="2" applyNumberFormat="1" applyFont="1" applyFill="1" applyBorder="1" applyAlignment="1">
      <alignment horizontal="center" vertical="center" wrapText="1"/>
    </xf>
    <xf numFmtId="169" fontId="6" fillId="8" borderId="4" xfId="2" applyNumberFormat="1" applyFont="1" applyFill="1" applyBorder="1" applyAlignment="1">
      <alignment horizontal="center" vertical="center" wrapText="1"/>
    </xf>
    <xf numFmtId="169" fontId="6" fillId="5" borderId="4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8" fillId="38" borderId="16" xfId="6" quotePrefix="1" applyFont="1" applyFill="1" applyBorder="1" applyAlignment="1">
      <alignment wrapText="1"/>
    </xf>
    <xf numFmtId="0" fontId="18" fillId="4" borderId="18" xfId="6" applyFont="1" applyFill="1" applyBorder="1" applyAlignment="1">
      <alignment wrapText="1"/>
    </xf>
    <xf numFmtId="0" fontId="18" fillId="4" borderId="16" xfId="6" quotePrefix="1" applyFont="1" applyFill="1" applyBorder="1" applyAlignment="1">
      <alignment wrapText="1"/>
    </xf>
    <xf numFmtId="0" fontId="18" fillId="42" borderId="26" xfId="6" quotePrefix="1" applyFont="1" applyFill="1" applyBorder="1" applyAlignment="1">
      <alignment horizontal="center" wrapText="1"/>
    </xf>
    <xf numFmtId="0" fontId="18" fillId="4" borderId="16" xfId="6" applyFont="1" applyFill="1" applyBorder="1" applyAlignment="1">
      <alignment horizontal="left" wrapText="1"/>
    </xf>
    <xf numFmtId="9" fontId="18" fillId="0" borderId="16" xfId="2" applyFont="1" applyBorder="1" applyAlignment="1">
      <alignment horizontal="center" wrapText="1"/>
    </xf>
    <xf numFmtId="9" fontId="18" fillId="16" borderId="16" xfId="2" applyFont="1" applyFill="1" applyBorder="1" applyAlignment="1">
      <alignment horizontal="center" wrapText="1"/>
    </xf>
    <xf numFmtId="9" fontId="18" fillId="6" borderId="16" xfId="2" applyFont="1" applyFill="1" applyBorder="1" applyAlignment="1">
      <alignment horizontal="center" wrapText="1"/>
    </xf>
    <xf numFmtId="9" fontId="35" fillId="21" borderId="16" xfId="2" applyFont="1" applyFill="1" applyBorder="1" applyAlignment="1">
      <alignment horizontal="center" wrapText="1"/>
    </xf>
    <xf numFmtId="0" fontId="44" fillId="6" borderId="35" xfId="9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2" fillId="20" borderId="16" xfId="0" applyFont="1" applyFill="1" applyBorder="1" applyAlignment="1">
      <alignment horizontal="center" vertical="center" wrapText="1"/>
    </xf>
    <xf numFmtId="0" fontId="2" fillId="21" borderId="16" xfId="0" applyFont="1" applyFill="1" applyBorder="1" applyAlignment="1">
      <alignment horizontal="center" vertical="center" wrapText="1"/>
    </xf>
    <xf numFmtId="0" fontId="2" fillId="57" borderId="16" xfId="0" applyFont="1" applyFill="1" applyBorder="1" applyAlignment="1">
      <alignment horizontal="center" vertical="center" wrapText="1"/>
    </xf>
    <xf numFmtId="0" fontId="2" fillId="40" borderId="16" xfId="0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19" borderId="0" xfId="0" applyFont="1" applyFill="1" applyAlignment="1">
      <alignment horizontal="center" wrapText="1"/>
    </xf>
    <xf numFmtId="0" fontId="3" fillId="9" borderId="0" xfId="0" applyFont="1" applyFill="1"/>
    <xf numFmtId="0" fontId="3" fillId="0" borderId="0" xfId="0" applyFont="1" applyAlignment="1">
      <alignment horizontal="right"/>
    </xf>
    <xf numFmtId="0" fontId="62" fillId="0" borderId="0" xfId="0" applyFont="1" applyAlignment="1">
      <alignment horizontal="justify" vertical="center"/>
    </xf>
    <xf numFmtId="0" fontId="62" fillId="0" borderId="0" xfId="0" applyFont="1" applyAlignment="1"/>
    <xf numFmtId="0" fontId="44" fillId="6" borderId="35" xfId="9" applyFont="1" applyFill="1" applyBorder="1" applyAlignment="1">
      <alignment horizontal="center" vertical="center" wrapText="1"/>
    </xf>
    <xf numFmtId="0" fontId="5" fillId="49" borderId="39" xfId="9" applyFont="1" applyFill="1" applyBorder="1" applyAlignment="1">
      <alignment horizontal="center"/>
    </xf>
    <xf numFmtId="0" fontId="5" fillId="49" borderId="40" xfId="9" applyFont="1" applyFill="1" applyBorder="1" applyAlignment="1">
      <alignment horizontal="center"/>
    </xf>
    <xf numFmtId="0" fontId="5" fillId="49" borderId="47" xfId="9" applyFont="1" applyFill="1" applyBorder="1" applyAlignment="1">
      <alignment horizontal="center"/>
    </xf>
    <xf numFmtId="0" fontId="25" fillId="50" borderId="34" xfId="9" applyFont="1" applyFill="1" applyBorder="1" applyAlignment="1">
      <alignment horizontal="center" wrapText="1"/>
    </xf>
    <xf numFmtId="0" fontId="25" fillId="50" borderId="46" xfId="9" applyFont="1" applyFill="1" applyBorder="1" applyAlignment="1">
      <alignment horizontal="center" wrapText="1"/>
    </xf>
    <xf numFmtId="0" fontId="25" fillId="50" borderId="38" xfId="9" applyFont="1" applyFill="1" applyBorder="1" applyAlignment="1">
      <alignment horizontal="center" wrapText="1"/>
    </xf>
    <xf numFmtId="0" fontId="46" fillId="0" borderId="0" xfId="8" applyFont="1" applyAlignment="1">
      <alignment horizontal="right" wrapText="1"/>
    </xf>
    <xf numFmtId="9" fontId="0" fillId="0" borderId="33" xfId="0" applyNumberFormat="1" applyBorder="1" applyAlignment="1">
      <alignment horizontal="center"/>
    </xf>
    <xf numFmtId="0" fontId="0" fillId="0" borderId="33" xfId="0" applyBorder="1" applyAlignment="1">
      <alignment horizontal="center" wrapText="1"/>
    </xf>
    <xf numFmtId="9" fontId="1" fillId="0" borderId="0" xfId="7" applyNumberFormat="1" applyAlignment="1">
      <alignment horizontal="center"/>
    </xf>
    <xf numFmtId="0" fontId="1" fillId="0" borderId="0" xfId="7" applyAlignment="1">
      <alignment horizontal="center"/>
    </xf>
    <xf numFmtId="0" fontId="5" fillId="53" borderId="35" xfId="7" applyFont="1" applyFill="1" applyBorder="1" applyAlignment="1">
      <alignment horizontal="center" vertical="center"/>
    </xf>
    <xf numFmtId="0" fontId="5" fillId="53" borderId="36" xfId="7" applyFont="1" applyFill="1" applyBorder="1" applyAlignment="1">
      <alignment horizontal="center" vertical="center"/>
    </xf>
    <xf numFmtId="0" fontId="5" fillId="53" borderId="37" xfId="7" applyFont="1" applyFill="1" applyBorder="1" applyAlignment="1">
      <alignment horizontal="center" vertical="center"/>
    </xf>
    <xf numFmtId="0" fontId="3" fillId="16" borderId="0" xfId="0" applyFont="1" applyFill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2" fillId="20" borderId="16" xfId="0" applyFont="1" applyFill="1" applyBorder="1" applyAlignment="1">
      <alignment horizontal="center" vertical="center" wrapText="1"/>
    </xf>
    <xf numFmtId="0" fontId="2" fillId="21" borderId="16" xfId="0" applyFont="1" applyFill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center" vertical="center" wrapText="1"/>
    </xf>
    <xf numFmtId="0" fontId="2" fillId="15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57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39" borderId="16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40" borderId="16" xfId="0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44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2" fillId="15" borderId="32" xfId="0" applyFont="1" applyFill="1" applyBorder="1" applyAlignment="1">
      <alignment horizontal="center" vertical="center" wrapText="1"/>
    </xf>
    <xf numFmtId="0" fontId="2" fillId="19" borderId="0" xfId="0" applyFont="1" applyFill="1" applyAlignment="1">
      <alignment horizontal="center" wrapText="1"/>
    </xf>
    <xf numFmtId="0" fontId="2" fillId="19" borderId="0" xfId="0" applyFont="1" applyFill="1" applyAlignment="1">
      <alignment horizontal="center"/>
    </xf>
    <xf numFmtId="0" fontId="2" fillId="19" borderId="32" xfId="0" applyFont="1" applyFill="1" applyBorder="1" applyAlignment="1">
      <alignment horizontal="center"/>
    </xf>
    <xf numFmtId="0" fontId="2" fillId="15" borderId="0" xfId="0" applyFont="1" applyFill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19" borderId="15" xfId="0" applyFont="1" applyFill="1" applyBorder="1" applyAlignment="1">
      <alignment horizontal="center"/>
    </xf>
    <xf numFmtId="0" fontId="2" fillId="19" borderId="48" xfId="0" applyFont="1" applyFill="1" applyBorder="1" applyAlignment="1">
      <alignment horizontal="center"/>
    </xf>
    <xf numFmtId="0" fontId="2" fillId="15" borderId="49" xfId="0" applyFont="1" applyFill="1" applyBorder="1" applyAlignment="1">
      <alignment horizontal="center"/>
    </xf>
    <xf numFmtId="0" fontId="2" fillId="21" borderId="48" xfId="0" applyFont="1" applyFill="1" applyBorder="1" applyAlignment="1">
      <alignment horizontal="center"/>
    </xf>
    <xf numFmtId="0" fontId="2" fillId="57" borderId="15" xfId="0" applyFont="1" applyFill="1" applyBorder="1" applyAlignment="1">
      <alignment horizontal="center"/>
    </xf>
    <xf numFmtId="0" fontId="2" fillId="57" borderId="48" xfId="0" applyFont="1" applyFill="1" applyBorder="1" applyAlignment="1">
      <alignment horizontal="center"/>
    </xf>
    <xf numFmtId="0" fontId="2" fillId="58" borderId="48" xfId="0" applyFont="1" applyFill="1" applyBorder="1" applyAlignment="1">
      <alignment horizontal="center"/>
    </xf>
    <xf numFmtId="0" fontId="2" fillId="58" borderId="50" xfId="0" applyFont="1" applyFill="1" applyBorder="1" applyAlignment="1">
      <alignment horizontal="center"/>
    </xf>
    <xf numFmtId="0" fontId="35" fillId="19" borderId="16" xfId="6" applyFont="1" applyFill="1" applyBorder="1" applyAlignment="1">
      <alignment horizontal="center" wrapText="1"/>
    </xf>
    <xf numFmtId="0" fontId="35" fillId="15" borderId="16" xfId="6" applyFont="1" applyFill="1" applyBorder="1" applyAlignment="1">
      <alignment horizontal="center" wrapText="1"/>
    </xf>
    <xf numFmtId="0" fontId="35" fillId="21" borderId="16" xfId="6" applyFont="1" applyFill="1" applyBorder="1" applyAlignment="1">
      <alignment horizontal="center" wrapText="1"/>
    </xf>
    <xf numFmtId="0" fontId="35" fillId="57" borderId="16" xfId="6" applyFont="1" applyFill="1" applyBorder="1" applyAlignment="1">
      <alignment horizontal="center" wrapText="1"/>
    </xf>
    <xf numFmtId="0" fontId="35" fillId="58" borderId="16" xfId="6" applyFont="1" applyFill="1" applyBorder="1" applyAlignment="1">
      <alignment horizontal="center" wrapText="1"/>
    </xf>
  </cellXfs>
  <cellStyles count="14">
    <cellStyle name="Milliers" xfId="1" builtinId="3"/>
    <cellStyle name="Milliers 2" xfId="4"/>
    <cellStyle name="Milliers 2 2" xfId="10"/>
    <cellStyle name="Normal" xfId="0" builtinId="0"/>
    <cellStyle name="Normal 2" xfId="9"/>
    <cellStyle name="Normal 3" xfId="8"/>
    <cellStyle name="Normal 3 2" xfId="13"/>
    <cellStyle name="Normal 4" xfId="7"/>
    <cellStyle name="Normal_data_listes_1" xfId="6"/>
    <cellStyle name="Normal_exp_pv3" xfId="3"/>
    <cellStyle name="Normal_Feuil1" xfId="5"/>
    <cellStyle name="Pourcentage" xfId="2" builtinId="5"/>
    <cellStyle name="Pourcentage 2" xfId="11"/>
    <cellStyle name="Pourcentage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308054519613185"/>
          <c:y val="2.4737213543036492E-2"/>
          <c:w val="0.55397361539890466"/>
          <c:h val="0.828082645135272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'1-7'!$C$2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438A5E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3D52EF5-6C8F-4273-83A1-146FC3554D3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D6E-4475-8235-139F5388AF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EB5AC1A-E146-4D87-8322-6AD5969E3C8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D6E-4475-8235-139F5388AF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0C16EF1-7504-4246-A7F6-B96B782214A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D6E-4475-8235-139F5388AF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CDE38E0-91A6-49F9-B987-B209739407D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D6E-4475-8235-139F5388AFB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27728B1-9444-4EAB-BBA7-AB6206DE592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D6E-4475-8235-139F5388AF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FBCFFCA-7555-45EC-879F-E29393706E4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D6E-4475-8235-139F5388AFB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AF7E573-419E-4415-90EA-860B9FC9259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D6E-4475-8235-139F5388AFB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F21DF16-4F55-46CA-9B4B-41A8A86A007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D6E-4475-8235-139F5388AFB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FA8A125-DA03-4305-B9F6-5A58E05022E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D6E-4475-8235-139F5388AFB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BCCE2EE-8ABE-4D52-B720-82161A570BA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D6E-4475-8235-139F5388AFB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6E-4475-8235-139F5388AFB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4D7E4F5-DE69-4D9C-AF16-68AD66216F0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D6E-4475-8235-139F5388A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'1-7'!$B$3:$B$14</c:f>
              <c:strCache>
                <c:ptCount val="12"/>
                <c:pt idx="0">
                  <c:v>Mer, saurisserie, fumaison</c:v>
                </c:pt>
                <c:pt idx="1">
                  <c:v>Epicerie et boissons non alcoolisées</c:v>
                </c:pt>
                <c:pt idx="2">
                  <c:v>Fruits</c:v>
                </c:pt>
                <c:pt idx="3">
                  <c:v>Légumes</c:v>
                </c:pt>
                <c:pt idx="4">
                  <c:v>Traiteur et surgelés</c:v>
                </c:pt>
                <c:pt idx="5">
                  <c:v>Boulangerie pâtisserie fraiche</c:v>
                </c:pt>
                <c:pt idx="6">
                  <c:v>Viandes fraiches et transformées</c:v>
                </c:pt>
                <c:pt idx="7">
                  <c:v>Lait, produits laitiers</c:v>
                </c:pt>
                <c:pt idx="8">
                  <c:v>Œufs</c:v>
                </c:pt>
                <c:pt idx="9">
                  <c:v>Vins et autres boissons alcoolisées</c:v>
                </c:pt>
                <c:pt idx="11">
                  <c:v>TOUS PRODUITS</c:v>
                </c:pt>
              </c:strCache>
            </c:strRef>
          </c:cat>
          <c:val>
            <c:numRef>
              <c:f>'1-7'!$C$3:$C$14</c:f>
              <c:numCache>
                <c:formatCode>General</c:formatCode>
                <c:ptCount val="12"/>
                <c:pt idx="0">
                  <c:v>35.332000000000001</c:v>
                </c:pt>
                <c:pt idx="1">
                  <c:v>1184.6310000000001</c:v>
                </c:pt>
                <c:pt idx="2">
                  <c:v>289.34400000000005</c:v>
                </c:pt>
                <c:pt idx="3">
                  <c:v>541.83600000000001</c:v>
                </c:pt>
                <c:pt idx="4">
                  <c:v>270.72199999999998</c:v>
                </c:pt>
                <c:pt idx="5">
                  <c:v>480</c:v>
                </c:pt>
                <c:pt idx="6">
                  <c:v>745.28899999999999</c:v>
                </c:pt>
                <c:pt idx="7">
                  <c:v>870.5</c:v>
                </c:pt>
                <c:pt idx="8">
                  <c:v>417.06</c:v>
                </c:pt>
                <c:pt idx="9">
                  <c:v>779.505</c:v>
                </c:pt>
                <c:pt idx="11">
                  <c:v>5616.59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'1-7'!$H$3:$H$14</c15:f>
                <c15:dlblRangeCache>
                  <c:ptCount val="12"/>
                  <c:pt idx="0">
                    <c:v>24%</c:v>
                  </c:pt>
                  <c:pt idx="1">
                    <c:v>40%</c:v>
                  </c:pt>
                  <c:pt idx="2">
                    <c:v>41%</c:v>
                  </c:pt>
                  <c:pt idx="3">
                    <c:v>78%</c:v>
                  </c:pt>
                  <c:pt idx="4">
                    <c:v>66%</c:v>
                  </c:pt>
                  <c:pt idx="5">
                    <c:v>75%</c:v>
                  </c:pt>
                  <c:pt idx="6">
                    <c:v>95%</c:v>
                  </c:pt>
                  <c:pt idx="7">
                    <c:v>98%</c:v>
                  </c:pt>
                  <c:pt idx="8">
                    <c:v>99%</c:v>
                  </c:pt>
                  <c:pt idx="9">
                    <c:v>99%</c:v>
                  </c:pt>
                  <c:pt idx="11">
                    <c:v>67%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AD6E-4475-8235-139F5388AFBF}"/>
            </c:ext>
          </c:extLst>
        </c:ser>
        <c:ser>
          <c:idx val="1"/>
          <c:order val="1"/>
          <c:tx>
            <c:strRef>
              <c:f>'1-7'!$D$2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436F8A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9E7FC64-26D4-4254-A450-90A9BB3333C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D6E-4475-8235-139F5388AF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1BFC764-0D3C-4460-8C4E-37607DC2BEB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D6E-4475-8235-139F5388AF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2C07DC-5989-46D9-991E-9826C576773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D6E-4475-8235-139F5388AF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94AA2FE-EB3F-4B77-898E-FE80E5000C6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AD6E-4475-8235-139F5388AFB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CF52346-5F03-4F28-BFAB-79DA260FA49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D6E-4475-8235-139F5388AF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180C470-EEED-4CAD-A868-ECDC8A23A70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AD6E-4475-8235-139F5388AFB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DE3E88F-2C57-42AD-B346-68745817730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D6E-4475-8235-139F5388AFB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D6E-4475-8235-139F5388AFB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D6E-4475-8235-139F5388AFB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D6E-4475-8235-139F5388AFB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17-AD6E-4475-8235-139F5388AFB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9B1DE83-8BFB-4AE5-BD02-FE131898F8F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AD6E-4475-8235-139F5388A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'1-7'!$B$3:$B$14</c:f>
              <c:strCache>
                <c:ptCount val="12"/>
                <c:pt idx="0">
                  <c:v>Mer, saurisserie, fumaison</c:v>
                </c:pt>
                <c:pt idx="1">
                  <c:v>Epicerie et boissons non alcoolisées</c:v>
                </c:pt>
                <c:pt idx="2">
                  <c:v>Fruits</c:v>
                </c:pt>
                <c:pt idx="3">
                  <c:v>Légumes</c:v>
                </c:pt>
                <c:pt idx="4">
                  <c:v>Traiteur et surgelés</c:v>
                </c:pt>
                <c:pt idx="5">
                  <c:v>Boulangerie pâtisserie fraiche</c:v>
                </c:pt>
                <c:pt idx="6">
                  <c:v>Viandes fraiches et transformées</c:v>
                </c:pt>
                <c:pt idx="7">
                  <c:v>Lait, produits laitiers</c:v>
                </c:pt>
                <c:pt idx="8">
                  <c:v>Œufs</c:v>
                </c:pt>
                <c:pt idx="9">
                  <c:v>Vins et autres boissons alcoolisées</c:v>
                </c:pt>
                <c:pt idx="11">
                  <c:v>TOUS PRODUITS</c:v>
                </c:pt>
              </c:strCache>
            </c:strRef>
          </c:cat>
          <c:val>
            <c:numRef>
              <c:f>'1-7'!$D$3:$D$14</c:f>
              <c:numCache>
                <c:formatCode>General</c:formatCode>
                <c:ptCount val="12"/>
                <c:pt idx="0">
                  <c:v>59.86</c:v>
                </c:pt>
                <c:pt idx="1">
                  <c:v>828.35100000000011</c:v>
                </c:pt>
                <c:pt idx="2">
                  <c:v>180.22399999999999</c:v>
                </c:pt>
                <c:pt idx="3">
                  <c:v>119.71599999999999</c:v>
                </c:pt>
                <c:pt idx="4">
                  <c:v>113.379</c:v>
                </c:pt>
                <c:pt idx="5">
                  <c:v>160</c:v>
                </c:pt>
                <c:pt idx="6">
                  <c:v>41.710999999999999</c:v>
                </c:pt>
                <c:pt idx="7">
                  <c:v>13.893999999999998</c:v>
                </c:pt>
                <c:pt idx="8">
                  <c:v>2.94</c:v>
                </c:pt>
                <c:pt idx="9">
                  <c:v>5.4950000000000001</c:v>
                </c:pt>
                <c:pt idx="11">
                  <c:v>1528.7259999999999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'1-7'!$I$3:$I$14</c15:f>
                <c15:dlblRangeCache>
                  <c:ptCount val="12"/>
                  <c:pt idx="0">
                    <c:v>41%</c:v>
                  </c:pt>
                  <c:pt idx="1">
                    <c:v>28%</c:v>
                  </c:pt>
                  <c:pt idx="2">
                    <c:v>26%</c:v>
                  </c:pt>
                  <c:pt idx="3">
                    <c:v>17%</c:v>
                  </c:pt>
                  <c:pt idx="4">
                    <c:v>27%</c:v>
                  </c:pt>
                  <c:pt idx="5">
                    <c:v>25%</c:v>
                  </c:pt>
                  <c:pt idx="6">
                    <c:v>5%</c:v>
                  </c:pt>
                  <c:pt idx="7">
                    <c:v>2%</c:v>
                  </c:pt>
                  <c:pt idx="8">
                    <c:v>1%</c:v>
                  </c:pt>
                  <c:pt idx="9">
                    <c:v>1%</c:v>
                  </c:pt>
                  <c:pt idx="11">
                    <c:v>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AD6E-4475-8235-139F5388AFBF}"/>
            </c:ext>
          </c:extLst>
        </c:ser>
        <c:ser>
          <c:idx val="2"/>
          <c:order val="2"/>
          <c:tx>
            <c:strRef>
              <c:f>'1-7'!$E$2</c:f>
              <c:strCache>
                <c:ptCount val="1"/>
                <c:pt idx="0">
                  <c:v>Pays tiers</c:v>
                </c:pt>
              </c:strCache>
            </c:strRef>
          </c:tx>
          <c:spPr>
            <a:solidFill>
              <a:srgbClr val="C6C6BE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5F63029-9FFD-4FDA-8287-8B409EAF9C6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AD6E-4475-8235-139F5388AF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3132FB8-EF2F-49C6-BEDA-9BBD932208E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AD6E-4475-8235-139F5388AF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4C10C4-85BC-402B-A4D5-CFD0D6BA9D1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AD6E-4475-8235-139F5388AF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8951149-E59F-4F45-A79D-E51A0AB94C5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AD6E-4475-8235-139F5388AFB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64A6761-BAA4-4DEE-B816-ABF3B6401CF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AD6E-4475-8235-139F5388AF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D6E-4475-8235-139F5388AFB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D6E-4475-8235-139F5388AFB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D6E-4475-8235-139F5388AFB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D6E-4475-8235-139F5388AFB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D6E-4475-8235-139F5388AFB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24-AD6E-4475-8235-139F5388AFB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09D7C30-3378-4431-A669-BE4EA44AEF7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AD6E-4475-8235-139F5388AF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'1-7'!$B$3:$B$14</c:f>
              <c:strCache>
                <c:ptCount val="12"/>
                <c:pt idx="0">
                  <c:v>Mer, saurisserie, fumaison</c:v>
                </c:pt>
                <c:pt idx="1">
                  <c:v>Epicerie et boissons non alcoolisées</c:v>
                </c:pt>
                <c:pt idx="2">
                  <c:v>Fruits</c:v>
                </c:pt>
                <c:pt idx="3">
                  <c:v>Légumes</c:v>
                </c:pt>
                <c:pt idx="4">
                  <c:v>Traiteur et surgelés</c:v>
                </c:pt>
                <c:pt idx="5">
                  <c:v>Boulangerie pâtisserie fraiche</c:v>
                </c:pt>
                <c:pt idx="6">
                  <c:v>Viandes fraiches et transformées</c:v>
                </c:pt>
                <c:pt idx="7">
                  <c:v>Lait, produits laitiers</c:v>
                </c:pt>
                <c:pt idx="8">
                  <c:v>Œufs</c:v>
                </c:pt>
                <c:pt idx="9">
                  <c:v>Vins et autres boissons alcoolisées</c:v>
                </c:pt>
                <c:pt idx="11">
                  <c:v>TOUS PRODUITS</c:v>
                </c:pt>
              </c:strCache>
            </c:strRef>
          </c:cat>
          <c:val>
            <c:numRef>
              <c:f>'1-7'!$E$3:$E$14</c:f>
              <c:numCache>
                <c:formatCode>General</c:formatCode>
                <c:ptCount val="12"/>
                <c:pt idx="0">
                  <c:v>50.808</c:v>
                </c:pt>
                <c:pt idx="1">
                  <c:v>956.01800000000003</c:v>
                </c:pt>
                <c:pt idx="2">
                  <c:v>235.13600000000002</c:v>
                </c:pt>
                <c:pt idx="3">
                  <c:v>29.755999999999997</c:v>
                </c:pt>
                <c:pt idx="4">
                  <c:v>28.899000000000001</c:v>
                </c:pt>
                <c:pt idx="5">
                  <c:v>0</c:v>
                </c:pt>
                <c:pt idx="6">
                  <c:v>0.78700000000000003</c:v>
                </c:pt>
                <c:pt idx="7">
                  <c:v>3.6059999999999999</c:v>
                </c:pt>
                <c:pt idx="8">
                  <c:v>0</c:v>
                </c:pt>
                <c:pt idx="9">
                  <c:v>0</c:v>
                </c:pt>
                <c:pt idx="11">
                  <c:v>1300.684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'1-7'!$J$3:$J$14</c15:f>
                <c15:dlblRangeCache>
                  <c:ptCount val="12"/>
                  <c:pt idx="0">
                    <c:v>35%</c:v>
                  </c:pt>
                  <c:pt idx="1">
                    <c:v>32%</c:v>
                  </c:pt>
                  <c:pt idx="2">
                    <c:v>33%</c:v>
                  </c:pt>
                  <c:pt idx="3">
                    <c:v>4%</c:v>
                  </c:pt>
                  <c:pt idx="4">
                    <c:v>7%</c:v>
                  </c:pt>
                  <c:pt idx="5">
                    <c:v>0%</c:v>
                  </c:pt>
                  <c:pt idx="6">
                    <c:v>0%</c:v>
                  </c:pt>
                  <c:pt idx="7">
                    <c:v>0%</c:v>
                  </c:pt>
                  <c:pt idx="8">
                    <c:v>0%</c:v>
                  </c:pt>
                  <c:pt idx="9">
                    <c:v>0%</c:v>
                  </c:pt>
                  <c:pt idx="11">
                    <c:v>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6-AD6E-4475-8235-139F5388A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100"/>
        <c:axId val="82759680"/>
        <c:axId val="82761216"/>
      </c:barChart>
      <c:catAx>
        <c:axId val="82759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0"/>
            </a:pPr>
            <a:endParaRPr lang="fr-FR"/>
          </a:p>
        </c:txPr>
        <c:crossAx val="82761216"/>
        <c:crosses val="autoZero"/>
        <c:auto val="1"/>
        <c:lblAlgn val="ctr"/>
        <c:lblOffset val="100"/>
        <c:noMultiLvlLbl val="0"/>
      </c:catAx>
      <c:valAx>
        <c:axId val="82761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fr-FR"/>
          </a:p>
        </c:txPr>
        <c:crossAx val="8275968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8844154088460986"/>
          <c:y val="0.91353580383286859"/>
          <c:w val="0.53476305592680917"/>
          <c:h val="7.9666424740949052E-2"/>
        </c:manualLayout>
      </c:layout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53660871647012"/>
          <c:y val="0.112536951303534"/>
          <c:w val="0.70318212322253804"/>
          <c:h val="0.75027694927006772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'2-11bis 12 et 13'!$P$4</c:f>
              <c:strCache>
                <c:ptCount val="1"/>
                <c:pt idx="0">
                  <c:v>Surfaces engagées en bio en 2019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'2-11bis 12 et 13'!$N$5:$N$22</c:f>
              <c:strCache>
                <c:ptCount val="18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Pays de la Loire</c:v>
                </c:pt>
                <c:pt idx="4">
                  <c:v>Bourgogne-Franche-Comté</c:v>
                </c:pt>
                <c:pt idx="5">
                  <c:v>Grand Est</c:v>
                </c:pt>
                <c:pt idx="6">
                  <c:v>Provence-Alpes-Côte d'Azur</c:v>
                </c:pt>
                <c:pt idx="7">
                  <c:v>Bretagne</c:v>
                </c:pt>
                <c:pt idx="8">
                  <c:v>Normandie</c:v>
                </c:pt>
                <c:pt idx="9">
                  <c:v>Centre-Val de Loire</c:v>
                </c:pt>
                <c:pt idx="10">
                  <c:v>Hauts-de-France</c:v>
                </c:pt>
                <c:pt idx="11">
                  <c:v>Île-de-France</c:v>
                </c:pt>
                <c:pt idx="12">
                  <c:v>Corse</c:v>
                </c:pt>
                <c:pt idx="13">
                  <c:v>Guyane</c:v>
                </c:pt>
                <c:pt idx="14">
                  <c:v>La Réunion</c:v>
                </c:pt>
                <c:pt idx="15">
                  <c:v>Guadeloupe</c:v>
                </c:pt>
                <c:pt idx="16">
                  <c:v>Martinique</c:v>
                </c:pt>
                <c:pt idx="17">
                  <c:v>Mayotte</c:v>
                </c:pt>
              </c:strCache>
            </c:strRef>
          </c:cat>
          <c:val>
            <c:numRef>
              <c:f>'2-11bis 12 et 13'!$P$5:$P$22</c:f>
              <c:numCache>
                <c:formatCode>#,##0</c:formatCode>
                <c:ptCount val="18"/>
                <c:pt idx="0">
                  <c:v>503894.99770001002</c:v>
                </c:pt>
                <c:pt idx="1">
                  <c:v>293245.5814999998</c:v>
                </c:pt>
                <c:pt idx="2">
                  <c:v>274130.52619999892</c:v>
                </c:pt>
                <c:pt idx="3">
                  <c:v>222066.50669999741</c:v>
                </c:pt>
                <c:pt idx="4">
                  <c:v>195861.7113999993</c:v>
                </c:pt>
                <c:pt idx="5">
                  <c:v>176438.64139999944</c:v>
                </c:pt>
                <c:pt idx="6">
                  <c:v>169137.18179998064</c:v>
                </c:pt>
                <c:pt idx="7">
                  <c:v>141589.05516600012</c:v>
                </c:pt>
                <c:pt idx="8">
                  <c:v>110526.12739999982</c:v>
                </c:pt>
                <c:pt idx="9">
                  <c:v>85957.897199999861</c:v>
                </c:pt>
                <c:pt idx="10">
                  <c:v>45185.223000000035</c:v>
                </c:pt>
                <c:pt idx="11">
                  <c:v>30978.803099999921</c:v>
                </c:pt>
                <c:pt idx="12">
                  <c:v>28346.545200000004</c:v>
                </c:pt>
                <c:pt idx="13">
                  <c:v>3667.1700000000069</c:v>
                </c:pt>
                <c:pt idx="14">
                  <c:v>1476.2499999999959</c:v>
                </c:pt>
                <c:pt idx="15">
                  <c:v>490.96999999999957</c:v>
                </c:pt>
                <c:pt idx="16">
                  <c:v>613.25000000000011</c:v>
                </c:pt>
                <c:pt idx="1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1-427C-B986-ABEF3B40F247}"/>
            </c:ext>
          </c:extLst>
        </c:ser>
        <c:ser>
          <c:idx val="2"/>
          <c:order val="1"/>
          <c:tx>
            <c:strRef>
              <c:f>'2-11bis 12 et 13'!$Q$4</c:f>
              <c:strCache>
                <c:ptCount val="1"/>
                <c:pt idx="0">
                  <c:v> Surfaces engagées en bio supplémentaires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'2-11bis 12 et 13'!$N$5:$N$22</c:f>
              <c:strCache>
                <c:ptCount val="18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Pays de la Loire</c:v>
                </c:pt>
                <c:pt idx="4">
                  <c:v>Bourgogne-Franche-Comté</c:v>
                </c:pt>
                <c:pt idx="5">
                  <c:v>Grand Est</c:v>
                </c:pt>
                <c:pt idx="6">
                  <c:v>Provence-Alpes-Côte d'Azur</c:v>
                </c:pt>
                <c:pt idx="7">
                  <c:v>Bretagne</c:v>
                </c:pt>
                <c:pt idx="8">
                  <c:v>Normandie</c:v>
                </c:pt>
                <c:pt idx="9">
                  <c:v>Centre-Val de Loire</c:v>
                </c:pt>
                <c:pt idx="10">
                  <c:v>Hauts-de-France</c:v>
                </c:pt>
                <c:pt idx="11">
                  <c:v>Île-de-France</c:v>
                </c:pt>
                <c:pt idx="12">
                  <c:v>Corse</c:v>
                </c:pt>
                <c:pt idx="13">
                  <c:v>Guyane</c:v>
                </c:pt>
                <c:pt idx="14">
                  <c:v>La Réunion</c:v>
                </c:pt>
                <c:pt idx="15">
                  <c:v>Guadeloupe</c:v>
                </c:pt>
                <c:pt idx="16">
                  <c:v>Martinique</c:v>
                </c:pt>
                <c:pt idx="17">
                  <c:v>Mayotte</c:v>
                </c:pt>
              </c:strCache>
            </c:strRef>
          </c:cat>
          <c:val>
            <c:numRef>
              <c:f>'2-11bis 12 et 13'!$Q$5:$Q$22</c:f>
              <c:numCache>
                <c:formatCode>#,##0</c:formatCode>
                <c:ptCount val="18"/>
                <c:pt idx="0">
                  <c:v>52738.93779999594</c:v>
                </c:pt>
                <c:pt idx="1">
                  <c:v>36119.234236001794</c:v>
                </c:pt>
                <c:pt idx="2">
                  <c:v>23978.623300002189</c:v>
                </c:pt>
                <c:pt idx="3">
                  <c:v>21546.536400003824</c:v>
                </c:pt>
                <c:pt idx="4">
                  <c:v>23102.644700000121</c:v>
                </c:pt>
                <c:pt idx="5">
                  <c:v>34017.275799999392</c:v>
                </c:pt>
                <c:pt idx="6">
                  <c:v>17998.916299944394</c:v>
                </c:pt>
                <c:pt idx="7">
                  <c:v>13109.419099997496</c:v>
                </c:pt>
                <c:pt idx="8">
                  <c:v>12860.680199999973</c:v>
                </c:pt>
                <c:pt idx="9">
                  <c:v>13530.579000000376</c:v>
                </c:pt>
                <c:pt idx="10">
                  <c:v>7466.1212000000523</c:v>
                </c:pt>
                <c:pt idx="11">
                  <c:v>4579.6610000000328</c:v>
                </c:pt>
                <c:pt idx="12">
                  <c:v>3050.0130999999637</c:v>
                </c:pt>
                <c:pt idx="13">
                  <c:v>22.975999999992382</c:v>
                </c:pt>
                <c:pt idx="14">
                  <c:v>424.9542000000024</c:v>
                </c:pt>
                <c:pt idx="15">
                  <c:v>367.52600000000041</c:v>
                </c:pt>
                <c:pt idx="16">
                  <c:v>69.396999999999935</c:v>
                </c:pt>
                <c:pt idx="17">
                  <c:v>46.120000000000005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1-427C-B986-ABEF3B40F247}"/>
            </c:ext>
          </c:extLst>
        </c:ser>
        <c:ser>
          <c:idx val="0"/>
          <c:order val="2"/>
          <c:tx>
            <c:strRef>
              <c:f>'2-11bis 12 et 13'!$O$4</c:f>
              <c:strCache>
                <c:ptCount val="1"/>
                <c:pt idx="0">
                  <c:v> Surfaces engagées en bio en 2020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'2-11bis 12 et 13'!$N$5:$N$22</c:f>
              <c:strCache>
                <c:ptCount val="18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Pays de la Loire</c:v>
                </c:pt>
                <c:pt idx="4">
                  <c:v>Bourgogne-Franche-Comté</c:v>
                </c:pt>
                <c:pt idx="5">
                  <c:v>Grand Est</c:v>
                </c:pt>
                <c:pt idx="6">
                  <c:v>Provence-Alpes-Côte d'Azur</c:v>
                </c:pt>
                <c:pt idx="7">
                  <c:v>Bretagne</c:v>
                </c:pt>
                <c:pt idx="8">
                  <c:v>Normandie</c:v>
                </c:pt>
                <c:pt idx="9">
                  <c:v>Centre-Val de Loire</c:v>
                </c:pt>
                <c:pt idx="10">
                  <c:v>Hauts-de-France</c:v>
                </c:pt>
                <c:pt idx="11">
                  <c:v>Île-de-France</c:v>
                </c:pt>
                <c:pt idx="12">
                  <c:v>Corse</c:v>
                </c:pt>
                <c:pt idx="13">
                  <c:v>Guyane</c:v>
                </c:pt>
                <c:pt idx="14">
                  <c:v>La Réunion</c:v>
                </c:pt>
                <c:pt idx="15">
                  <c:v>Guadeloupe</c:v>
                </c:pt>
                <c:pt idx="16">
                  <c:v>Martinique</c:v>
                </c:pt>
                <c:pt idx="17">
                  <c:v>Mayotte</c:v>
                </c:pt>
              </c:strCache>
            </c:strRef>
          </c:cat>
          <c:val>
            <c:numRef>
              <c:f>'2-11bis 12 et 13'!$O$5:$O$22</c:f>
              <c:numCache>
                <c:formatCode>#,##0</c:formatCode>
                <c:ptCount val="18"/>
                <c:pt idx="0">
                  <c:v>556633.93550000596</c:v>
                </c:pt>
                <c:pt idx="1">
                  <c:v>329364.81573600159</c:v>
                </c:pt>
                <c:pt idx="2">
                  <c:v>298109.14950000111</c:v>
                </c:pt>
                <c:pt idx="3">
                  <c:v>243613.04310000123</c:v>
                </c:pt>
                <c:pt idx="4">
                  <c:v>218964.35609999942</c:v>
                </c:pt>
                <c:pt idx="5">
                  <c:v>210455.91719999883</c:v>
                </c:pt>
                <c:pt idx="6">
                  <c:v>187136.09809992503</c:v>
                </c:pt>
                <c:pt idx="7">
                  <c:v>154698.47426599762</c:v>
                </c:pt>
                <c:pt idx="8">
                  <c:v>123386.8075999998</c:v>
                </c:pt>
                <c:pt idx="9">
                  <c:v>99488.476200000237</c:v>
                </c:pt>
                <c:pt idx="10">
                  <c:v>52651.344200000087</c:v>
                </c:pt>
                <c:pt idx="11">
                  <c:v>35558.464099999954</c:v>
                </c:pt>
                <c:pt idx="12">
                  <c:v>31396.558299999968</c:v>
                </c:pt>
                <c:pt idx="13">
                  <c:v>3690.1459999999993</c:v>
                </c:pt>
                <c:pt idx="14">
                  <c:v>1901.2041999999983</c:v>
                </c:pt>
                <c:pt idx="15">
                  <c:v>858.49599999999998</c:v>
                </c:pt>
                <c:pt idx="16">
                  <c:v>682.64700000000005</c:v>
                </c:pt>
                <c:pt idx="17">
                  <c:v>87.12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1-427C-B986-ABEF3B40F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308864"/>
        <c:axId val="270310400"/>
      </c:barChart>
      <c:catAx>
        <c:axId val="270308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0310400"/>
        <c:crosses val="autoZero"/>
        <c:auto val="1"/>
        <c:lblAlgn val="ctr"/>
        <c:lblOffset val="100"/>
        <c:noMultiLvlLbl val="0"/>
      </c:catAx>
      <c:valAx>
        <c:axId val="270310400"/>
        <c:scaling>
          <c:orientation val="minMax"/>
          <c:max val="600000"/>
        </c:scaling>
        <c:delete val="0"/>
        <c:axPos val="t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hectares</a:t>
                </a:r>
              </a:p>
            </c:rich>
          </c:tx>
          <c:layout>
            <c:manualLayout>
              <c:xMode val="edge"/>
              <c:yMode val="edge"/>
              <c:x val="0.91480879095928613"/>
              <c:y val="3.1353145526089941E-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0308864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178048619319474"/>
          <c:y val="0.1410458963450022"/>
          <c:w val="0.44067967531910729"/>
          <c:h val="0.12859226969690599"/>
        </c:manualLayout>
      </c:layout>
      <c:overlay val="1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400"/>
      </a:pPr>
      <a:endParaRPr lang="fr-FR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93156963765904"/>
          <c:y val="0.10376465740417259"/>
          <c:w val="0.52601235011598657"/>
          <c:h val="0.869269122929599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'1-8'!$B$9</c:f>
              <c:strCache>
                <c:ptCount val="1"/>
                <c:pt idx="0">
                  <c:v>contribution de l'import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'1-8'!$B$10</c:f>
              <c:numCache>
                <c:formatCode>#,##0</c:formatCode>
                <c:ptCount val="1"/>
                <c:pt idx="0">
                  <c:v>-2830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3-4F09-B10F-EF0E4334C3A8}"/>
            </c:ext>
          </c:extLst>
        </c:ser>
        <c:ser>
          <c:idx val="1"/>
          <c:order val="1"/>
          <c:tx>
            <c:strRef>
              <c:f>'1-8'!$C$9</c:f>
              <c:strCache>
                <c:ptCount val="1"/>
                <c:pt idx="0">
                  <c:v>contribution de l'export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'1-8'!$C$10</c:f>
              <c:numCache>
                <c:formatCode>0</c:formatCode>
                <c:ptCount val="1"/>
                <c:pt idx="0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83-4F09-B10F-EF0E4334C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20409400"/>
        <c:axId val="820401200"/>
      </c:barChart>
      <c:scatterChart>
        <c:scatterStyle val="lineMarker"/>
        <c:varyColors val="0"/>
        <c:ser>
          <c:idx val="2"/>
          <c:order val="2"/>
          <c:tx>
            <c:strRef>
              <c:f>'1-8'!$D$9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1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'1-8'!$D$10</c:f>
              <c:numCache>
                <c:formatCode>#,##0</c:formatCode>
                <c:ptCount val="1"/>
                <c:pt idx="0">
                  <c:v>-1943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83-4F09-B10F-EF0E4334C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409400"/>
        <c:axId val="820401200"/>
      </c:scatterChart>
      <c:catAx>
        <c:axId val="82040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0401200"/>
        <c:crosses val="autoZero"/>
        <c:auto val="1"/>
        <c:lblAlgn val="ctr"/>
        <c:lblOffset val="100"/>
        <c:noMultiLvlLbl val="0"/>
      </c:catAx>
      <c:valAx>
        <c:axId val="820401200"/>
        <c:scaling>
          <c:orientation val="minMax"/>
          <c:max val="1000"/>
          <c:min val="-3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millions d'euros</a:t>
                </a:r>
              </a:p>
            </c:rich>
          </c:tx>
          <c:layout>
            <c:manualLayout>
              <c:xMode val="edge"/>
              <c:yMode val="edge"/>
              <c:x val="3.557151338204094E-2"/>
              <c:y val="1.00031352736198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0409400"/>
        <c:crosses val="autoZero"/>
        <c:crossBetween val="between"/>
        <c:majorUnit val="100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5043160061423857"/>
          <c:y val="0.46985031307946573"/>
          <c:w val="0.44481159967130129"/>
          <c:h val="0.1968177868551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05126137326723E-2"/>
          <c:y val="5.6017204897845951E-2"/>
          <c:w val="0.61249478239117694"/>
          <c:h val="0.734583925907939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'2-2'!$C$5</c:f>
              <c:strCache>
                <c:ptCount val="1"/>
                <c:pt idx="0">
                  <c:v>Production agricole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'2-2'!$D$4:$I$4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'2-2'!$D$5:$I$5</c:f>
              <c:numCache>
                <c:formatCode>#,##0</c:formatCode>
                <c:ptCount val="6"/>
                <c:pt idx="0">
                  <c:v>77756.240000000005</c:v>
                </c:pt>
                <c:pt idx="1">
                  <c:v>88425.310000000012</c:v>
                </c:pt>
                <c:pt idx="2">
                  <c:v>100311.43</c:v>
                </c:pt>
                <c:pt idx="3">
                  <c:v>113742.36</c:v>
                </c:pt>
                <c:pt idx="4">
                  <c:v>128344.55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D-4EF0-B1EE-2FFACB5779D5}"/>
            </c:ext>
          </c:extLst>
        </c:ser>
        <c:ser>
          <c:idx val="1"/>
          <c:order val="1"/>
          <c:tx>
            <c:strRef>
              <c:f>'2-2'!$C$6</c:f>
              <c:strCache>
                <c:ptCount val="1"/>
                <c:pt idx="0">
                  <c:v>Transformation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'2-2'!$D$4:$I$4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'2-2'!$D$6:$I$6</c:f>
              <c:numCache>
                <c:formatCode>#,##0</c:formatCode>
                <c:ptCount val="6"/>
                <c:pt idx="0">
                  <c:v>15521.611052244541</c:v>
                </c:pt>
                <c:pt idx="1">
                  <c:v>18018.630141138041</c:v>
                </c:pt>
                <c:pt idx="2">
                  <c:v>21243.44537815126</c:v>
                </c:pt>
                <c:pt idx="3">
                  <c:v>24561</c:v>
                </c:pt>
                <c:pt idx="4">
                  <c:v>26639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D-4EF0-B1EE-2FFACB5779D5}"/>
            </c:ext>
          </c:extLst>
        </c:ser>
        <c:ser>
          <c:idx val="2"/>
          <c:order val="2"/>
          <c:tx>
            <c:strRef>
              <c:f>'2-2'!$C$7</c:f>
              <c:strCache>
                <c:ptCount val="1"/>
                <c:pt idx="0">
                  <c:v>Commerce de gros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'2-2'!$D$4:$I$4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'2-2'!$D$7:$I$7</c:f>
              <c:numCache>
                <c:formatCode>#,##0</c:formatCode>
                <c:ptCount val="6"/>
                <c:pt idx="0">
                  <c:v>1625</c:v>
                </c:pt>
                <c:pt idx="1">
                  <c:v>1830</c:v>
                </c:pt>
                <c:pt idx="2">
                  <c:v>2070</c:v>
                </c:pt>
                <c:pt idx="3">
                  <c:v>2250</c:v>
                </c:pt>
                <c:pt idx="4">
                  <c:v>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D-4EF0-B1EE-2FFACB5779D5}"/>
            </c:ext>
          </c:extLst>
        </c:ser>
        <c:ser>
          <c:idx val="3"/>
          <c:order val="3"/>
          <c:tx>
            <c:strRef>
              <c:f>'2-2'!$C$8</c:f>
              <c:strCache>
                <c:ptCount val="1"/>
                <c:pt idx="0">
                  <c:v>Commerce de détail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'2-2'!$D$4:$I$4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'2-2'!$D$8:$I$8</c:f>
              <c:numCache>
                <c:formatCode>#,##0</c:formatCode>
                <c:ptCount val="6"/>
                <c:pt idx="0">
                  <c:v>25230</c:v>
                </c:pt>
                <c:pt idx="1">
                  <c:v>28732</c:v>
                </c:pt>
                <c:pt idx="2">
                  <c:v>32522</c:v>
                </c:pt>
                <c:pt idx="3">
                  <c:v>36700</c:v>
                </c:pt>
                <c:pt idx="4">
                  <c:v>40900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5D-4EF0-B1EE-2FFACB5779D5}"/>
            </c:ext>
          </c:extLst>
        </c:ser>
        <c:ser>
          <c:idx val="4"/>
          <c:order val="4"/>
          <c:tx>
            <c:strRef>
              <c:f>'2-2'!$C$9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6ECC0FF-E025-412A-A353-BA747018CDD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B5D-4EF0-B1EE-2FFACB5779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4F8AC53-91C7-475B-9717-8502B339940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B5D-4EF0-B1EE-2FFACB5779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28B93A8-A694-4C85-98A5-FDB1D9989FC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B5D-4EF0-B1EE-2FFACB5779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C257213-A70A-46D3-B02E-AF82D17272A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B5D-4EF0-B1EE-2FFACB5779D5}"/>
                </c:ext>
              </c:extLst>
            </c:dLbl>
            <c:dLbl>
              <c:idx val="4"/>
              <c:layout>
                <c:manualLayout>
                  <c:x val="7.2945392799182551E-2"/>
                  <c:y val="-3.2997902289240871E-3"/>
                </c:manualLayout>
              </c:layout>
              <c:tx>
                <c:rich>
                  <a:bodyPr/>
                  <a:lstStyle/>
                  <a:p>
                    <a:fld id="{DB6B74A4-2DD8-409B-BAD2-5F62E0C003A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B5D-4EF0-B1EE-2FFACB5779D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9-5B5D-4EF0-B1EE-2FFACB577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0">
                <a:no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numRef>
              <c:f>'2-2'!$D$4:$I$4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'2-2'!$D$9:$I$9</c:f>
              <c:numCache>
                <c:formatCode>#,##0</c:formatCode>
                <c:ptCount val="6"/>
                <c:pt idx="0">
                  <c:v>2000</c:v>
                </c:pt>
                <c:pt idx="1">
                  <c:v>2200</c:v>
                </c:pt>
                <c:pt idx="2">
                  <c:v>2250</c:v>
                </c:pt>
                <c:pt idx="3">
                  <c:v>2250</c:v>
                </c:pt>
                <c:pt idx="4">
                  <c:v>2300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'2-2'!$D$10:$H$10</c15:f>
                <c15:dlblRangeCache>
                  <c:ptCount val="5"/>
                  <c:pt idx="0">
                    <c:v>122 133</c:v>
                  </c:pt>
                  <c:pt idx="1">
                    <c:v>139 206</c:v>
                  </c:pt>
                  <c:pt idx="2">
                    <c:v>158 397</c:v>
                  </c:pt>
                  <c:pt idx="3">
                    <c:v>179 503</c:v>
                  </c:pt>
                  <c:pt idx="4">
                    <c:v>200 544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5B5D-4EF0-B1EE-2FFACB577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1365648"/>
        <c:axId val="475722080"/>
      </c:barChart>
      <c:catAx>
        <c:axId val="471365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722080"/>
        <c:crosses val="autoZero"/>
        <c:auto val="1"/>
        <c:lblAlgn val="ctr"/>
        <c:lblOffset val="100"/>
        <c:noMultiLvlLbl val="0"/>
      </c:catAx>
      <c:valAx>
        <c:axId val="47572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 b="0">
                    <a:solidFill>
                      <a:sysClr val="windowText" lastClr="000000"/>
                    </a:solidFill>
                  </a:rPr>
                  <a:t>emplois direct (en ETP)</a:t>
                </a:r>
              </a:p>
            </c:rich>
          </c:tx>
          <c:layout>
            <c:manualLayout>
              <c:xMode val="edge"/>
              <c:yMode val="edge"/>
              <c:x val="0.77482868695467122"/>
              <c:y val="0.86246011383408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136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4739306235369"/>
          <c:y val="0.13248739195558668"/>
          <c:w val="0.28460563058988259"/>
          <c:h val="0.665354330708661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035304858255677E-2"/>
          <c:y val="0.11678561552050139"/>
          <c:w val="0.75288828032941446"/>
          <c:h val="0.74473350173784991"/>
        </c:manualLayout>
      </c:layout>
      <c:areaChart>
        <c:grouping val="stacked"/>
        <c:varyColors val="0"/>
        <c:ser>
          <c:idx val="0"/>
          <c:order val="1"/>
          <c:tx>
            <c:strRef>
              <c:f>'2-3'!$D$1</c:f>
              <c:strCache>
                <c:ptCount val="1"/>
                <c:pt idx="0">
                  <c:v>  Surfaces certifiées bio</c:v>
                </c:pt>
              </c:strCache>
            </c:strRef>
          </c:tx>
          <c:spPr>
            <a:solidFill>
              <a:srgbClr val="CCDD4B"/>
            </a:solidFill>
            <a:ln>
              <a:solidFill>
                <a:schemeClr val="accent1"/>
              </a:solidFill>
            </a:ln>
          </c:spPr>
          <c:dPt>
            <c:idx val="11"/>
            <c:bubble3D val="0"/>
            <c:spPr>
              <a:ln w="57150">
                <a:solidFill>
                  <a:srgbClr val="9BBB59">
                    <a:lumMod val="75000"/>
                  </a:srgb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33-4821-B4C5-6026DC1594E8}"/>
              </c:ext>
            </c:extLst>
          </c:dPt>
          <c:cat>
            <c:numRef>
              <c:f>'2-3'!$C$2:$C$17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'2-3'!$D$2:$D$17</c:f>
              <c:numCache>
                <c:formatCode>#,##0</c:formatCode>
                <c:ptCount val="16"/>
                <c:pt idx="0">
                  <c:v>504565</c:v>
                </c:pt>
                <c:pt idx="1">
                  <c:v>499624</c:v>
                </c:pt>
                <c:pt idx="2">
                  <c:v>454295.62529999687</c:v>
                </c:pt>
                <c:pt idx="3">
                  <c:v>491878.16619999293</c:v>
                </c:pt>
                <c:pt idx="4">
                  <c:v>506303.11260000104</c:v>
                </c:pt>
                <c:pt idx="5">
                  <c:v>559332.56470000325</c:v>
                </c:pt>
                <c:pt idx="6">
                  <c:v>685590.6608000194</c:v>
                </c:pt>
                <c:pt idx="7">
                  <c:v>831070.84890005109</c:v>
                </c:pt>
                <c:pt idx="8">
                  <c:v>911077.37590005412</c:v>
                </c:pt>
                <c:pt idx="9">
                  <c:v>944499.68140004948</c:v>
                </c:pt>
                <c:pt idx="10">
                  <c:v>1016568.4044000484</c:v>
                </c:pt>
                <c:pt idx="11">
                  <c:v>1065340.7061000613</c:v>
                </c:pt>
                <c:pt idx="12">
                  <c:v>1250283.3000001423</c:v>
                </c:pt>
                <c:pt idx="13">
                  <c:v>1496457.9438661372</c:v>
                </c:pt>
                <c:pt idx="14">
                  <c:v>1706114.1131662549</c:v>
                </c:pt>
                <c:pt idx="15">
                  <c:v>1956084.8851022467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2-4C33-8FF7-D10B5E889164}"/>
            </c:ext>
          </c:extLst>
        </c:ser>
        <c:ser>
          <c:idx val="2"/>
          <c:order val="2"/>
          <c:tx>
            <c:strRef>
              <c:f>'2-3'!$F$1</c:f>
              <c:strCache>
                <c:ptCount val="1"/>
                <c:pt idx="0">
                  <c:v>  Surfaces en conversion total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/>
              </a:solidFill>
            </a:ln>
          </c:spPr>
          <c:dPt>
            <c:idx val="11"/>
            <c:bubble3D val="0"/>
            <c:spPr>
              <a:ln w="57150">
                <a:solidFill>
                  <a:srgbClr val="99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33-4821-B4C5-6026DC1594E8}"/>
              </c:ext>
            </c:extLst>
          </c:dPt>
          <c:cat>
            <c:numRef>
              <c:f>'2-3'!$C$2:$C$17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'2-3'!$F$2:$F$17</c:f>
              <c:numCache>
                <c:formatCode>#,##0</c:formatCode>
                <c:ptCount val="16"/>
                <c:pt idx="0">
                  <c:v>45974</c:v>
                </c:pt>
                <c:pt idx="1">
                  <c:v>53248</c:v>
                </c:pt>
                <c:pt idx="2">
                  <c:v>51275.556799999926</c:v>
                </c:pt>
                <c:pt idx="3">
                  <c:v>78126.360899999854</c:v>
                </c:pt>
                <c:pt idx="4">
                  <c:v>138167.15430000023</c:v>
                </c:pt>
                <c:pt idx="5">
                  <c:v>255478.19790000017</c:v>
                </c:pt>
                <c:pt idx="6">
                  <c:v>259942.9676000005</c:v>
                </c:pt>
                <c:pt idx="7">
                  <c:v>171621.96299999987</c:v>
                </c:pt>
                <c:pt idx="8">
                  <c:v>127770.20429999968</c:v>
                </c:pt>
                <c:pt idx="9">
                  <c:v>143708.15830000027</c:v>
                </c:pt>
                <c:pt idx="10">
                  <c:v>300230.26849999966</c:v>
                </c:pt>
                <c:pt idx="11">
                  <c:v>482087.55959999748</c:v>
                </c:pt>
                <c:pt idx="12">
                  <c:v>511026.07829999959</c:v>
                </c:pt>
                <c:pt idx="13">
                  <c:v>513430.33629999013</c:v>
                </c:pt>
                <c:pt idx="14">
                  <c:v>577546.96459998947</c:v>
                </c:pt>
                <c:pt idx="15">
                  <c:v>592592.16799993475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2-4C33-8FF7-D10B5E889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860736"/>
        <c:axId val="255862272"/>
      </c:areaChart>
      <c:barChart>
        <c:barDir val="col"/>
        <c:grouping val="clustered"/>
        <c:varyColors val="0"/>
        <c:ser>
          <c:idx val="1"/>
          <c:order val="0"/>
          <c:tx>
            <c:strRef>
              <c:f>'2-3'!$H$1</c:f>
              <c:strCache>
                <c:ptCount val="1"/>
                <c:pt idx="0">
                  <c:v>  Nb. exploitations engagées en bio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accent5">
                  <a:lumMod val="50000"/>
                </a:schemeClr>
              </a:solidFill>
              <a:round/>
            </a:ln>
            <a:effectLst>
              <a:softEdge rad="0"/>
            </a:effectLst>
          </c:spPr>
          <c:invertIfNegative val="0"/>
          <c:dPt>
            <c:idx val="11"/>
            <c:invertIfNegative val="0"/>
            <c:bubble3D val="0"/>
            <c:spPr>
              <a:solidFill>
                <a:srgbClr val="E0773C"/>
              </a:solidFill>
              <a:ln w="12700">
                <a:solidFill>
                  <a:schemeClr val="accent5">
                    <a:lumMod val="50000"/>
                  </a:schemeClr>
                </a:solidFill>
                <a:round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3-03A2-4C33-8FF7-D10B5E889164}"/>
              </c:ext>
            </c:extLst>
          </c:dPt>
          <c:dLbls>
            <c:dLbl>
              <c:idx val="15"/>
              <c:layout>
                <c:manualLayout>
                  <c:x val="7.8430713383571132E-2"/>
                  <c:y val="1.8831615179315482E-2"/>
                </c:manualLayout>
              </c:layout>
              <c:tx>
                <c:strRef>
                  <c:f>'2-3'!$H$21</c:f>
                  <c:strCache>
                    <c:ptCount val="1"/>
                    <c:pt idx="0">
                      <c:v>53 255 fermes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{2ED0439E-AD1F-4978-86BB-B5BE3B288310}</c15:txfldGUID>
                      <c15:f>'2-3'!$H$21</c15:f>
                      <c15:dlblFieldTableCache>
                        <c:ptCount val="1"/>
                        <c:pt idx="0">
                          <c:v>53 255 fermes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3A2-4C33-8FF7-D10B5E8891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'2-3'!$C$2:$C$17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'2-3'!$H$2:$H$17</c:f>
              <c:numCache>
                <c:formatCode>#,##0</c:formatCode>
                <c:ptCount val="16"/>
                <c:pt idx="0">
                  <c:v>11401</c:v>
                </c:pt>
                <c:pt idx="1">
                  <c:v>11640</c:v>
                </c:pt>
                <c:pt idx="2">
                  <c:v>11978</c:v>
                </c:pt>
                <c:pt idx="3">
                  <c:v>13247</c:v>
                </c:pt>
                <c:pt idx="4">
                  <c:v>16901</c:v>
                </c:pt>
                <c:pt idx="5">
                  <c:v>20675</c:v>
                </c:pt>
                <c:pt idx="6">
                  <c:v>22865</c:v>
                </c:pt>
                <c:pt idx="7">
                  <c:v>24557</c:v>
                </c:pt>
                <c:pt idx="8">
                  <c:v>25510</c:v>
                </c:pt>
                <c:pt idx="9">
                  <c:v>26472</c:v>
                </c:pt>
                <c:pt idx="10">
                  <c:v>28854</c:v>
                </c:pt>
                <c:pt idx="11">
                  <c:v>32504</c:v>
                </c:pt>
                <c:pt idx="12">
                  <c:v>36695</c:v>
                </c:pt>
                <c:pt idx="13">
                  <c:v>41628</c:v>
                </c:pt>
                <c:pt idx="14">
                  <c:v>47261</c:v>
                </c:pt>
                <c:pt idx="15">
                  <c:v>53255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A2-4C33-8FF7-D10B5E889164}"/>
            </c:ext>
          </c:extLst>
        </c:ser>
        <c:ser>
          <c:idx val="3"/>
          <c:order val="5"/>
          <c:tx>
            <c:strRef>
              <c:f>'2-3'!$I$1</c:f>
              <c:strCache>
                <c:ptCount val="1"/>
                <c:pt idx="0">
                  <c:v>  Nb. préparateurs, distributeurs, importateurs et exportateurs bio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chemeClr val="bg2">
                  <a:lumMod val="25000"/>
                </a:schemeClr>
              </a:solidFill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648086"/>
              </a:solidFill>
              <a:ln w="12700"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3A2-4C33-8FF7-D10B5E889164}"/>
              </c:ext>
            </c:extLst>
          </c:dPt>
          <c:dPt>
            <c:idx val="11"/>
            <c:invertIfNegative val="0"/>
            <c:bubble3D val="0"/>
            <c:spPr>
              <a:solidFill>
                <a:srgbClr val="648086"/>
              </a:solidFill>
              <a:ln w="12700"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3A2-4C33-8FF7-D10B5E889164}"/>
              </c:ext>
            </c:extLst>
          </c:dPt>
          <c:dLbls>
            <c:dLbl>
              <c:idx val="15"/>
              <c:layout>
                <c:manualLayout>
                  <c:x val="8.7780877462367457E-2"/>
                  <c:y val="4.9535838789318094E-3"/>
                </c:manualLayout>
              </c:layout>
              <c:tx>
                <c:strRef>
                  <c:f>'2-3'!$H$22</c:f>
                  <c:strCache>
                    <c:ptCount val="1"/>
                    <c:pt idx="0">
                      <c:v>25 763 entreprises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{E88E23F4-8EF2-4D0D-A539-4F0A6AFAF9A1}</c15:txfldGUID>
                      <c15:f>'2-3'!$H$22</c15:f>
                      <c15:dlblFieldTableCache>
                        <c:ptCount val="1"/>
                        <c:pt idx="0">
                          <c:v>25 763 entreprises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3A2-4C33-8FF7-D10B5E8891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'2-3'!$C$2:$C$17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'2-3'!$I$2:$I$17</c:f>
              <c:numCache>
                <c:formatCode>#,##0</c:formatCode>
                <c:ptCount val="16"/>
                <c:pt idx="0">
                  <c:v>4995</c:v>
                </c:pt>
                <c:pt idx="1">
                  <c:v>5802</c:v>
                </c:pt>
                <c:pt idx="2">
                  <c:v>6402</c:v>
                </c:pt>
                <c:pt idx="3">
                  <c:v>7545</c:v>
                </c:pt>
                <c:pt idx="4">
                  <c:v>9420</c:v>
                </c:pt>
                <c:pt idx="5">
                  <c:v>10480</c:v>
                </c:pt>
                <c:pt idx="6">
                  <c:v>12087</c:v>
                </c:pt>
                <c:pt idx="7">
                  <c:v>12476</c:v>
                </c:pt>
                <c:pt idx="8">
                  <c:v>12704</c:v>
                </c:pt>
                <c:pt idx="9">
                  <c:v>12942</c:v>
                </c:pt>
                <c:pt idx="10">
                  <c:v>13507</c:v>
                </c:pt>
                <c:pt idx="11">
                  <c:v>14911</c:v>
                </c:pt>
                <c:pt idx="12">
                  <c:v>17353</c:v>
                </c:pt>
                <c:pt idx="13">
                  <c:v>20121</c:v>
                </c:pt>
                <c:pt idx="14">
                  <c:v>23059</c:v>
                </c:pt>
                <c:pt idx="15">
                  <c:v>25763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3A2-4C33-8FF7-D10B5E889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255878272"/>
        <c:axId val="255864192"/>
      </c:barChart>
      <c:lineChart>
        <c:grouping val="stacked"/>
        <c:varyColors val="0"/>
        <c:ser>
          <c:idx val="5"/>
          <c:order val="3"/>
          <c:tx>
            <c:strRef>
              <c:f>'2-3'!$D$1</c:f>
              <c:strCache>
                <c:ptCount val="1"/>
                <c:pt idx="0">
                  <c:v>  Surfaces certifiées bio</c:v>
                </c:pt>
              </c:strCache>
            </c:strRef>
          </c:tx>
          <c:spPr>
            <a:ln w="571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'2-3'!$C$2:$C$17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'2-3'!$D$2:$D$17</c:f>
              <c:numCache>
                <c:formatCode>#,##0</c:formatCode>
                <c:ptCount val="16"/>
                <c:pt idx="0">
                  <c:v>504565</c:v>
                </c:pt>
                <c:pt idx="1">
                  <c:v>499624</c:v>
                </c:pt>
                <c:pt idx="2">
                  <c:v>454295.62529999687</c:v>
                </c:pt>
                <c:pt idx="3">
                  <c:v>491878.16619999293</c:v>
                </c:pt>
                <c:pt idx="4">
                  <c:v>506303.11260000104</c:v>
                </c:pt>
                <c:pt idx="5">
                  <c:v>559332.56470000325</c:v>
                </c:pt>
                <c:pt idx="6">
                  <c:v>685590.6608000194</c:v>
                </c:pt>
                <c:pt idx="7">
                  <c:v>831070.84890005109</c:v>
                </c:pt>
                <c:pt idx="8">
                  <c:v>911077.37590005412</c:v>
                </c:pt>
                <c:pt idx="9">
                  <c:v>944499.68140004948</c:v>
                </c:pt>
                <c:pt idx="10">
                  <c:v>1016568.4044000484</c:v>
                </c:pt>
                <c:pt idx="11">
                  <c:v>1065340.7061000613</c:v>
                </c:pt>
                <c:pt idx="12">
                  <c:v>1250283.3000001423</c:v>
                </c:pt>
                <c:pt idx="13">
                  <c:v>1496457.9438661372</c:v>
                </c:pt>
                <c:pt idx="14">
                  <c:v>1706114.1131662549</c:v>
                </c:pt>
                <c:pt idx="15">
                  <c:v>1956084.8851022467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03A2-4C33-8FF7-D10B5E889164}"/>
            </c:ext>
          </c:extLst>
        </c:ser>
        <c:ser>
          <c:idx val="4"/>
          <c:order val="4"/>
          <c:tx>
            <c:strRef>
              <c:f>'2-3'!$F$1</c:f>
              <c:strCache>
                <c:ptCount val="1"/>
                <c:pt idx="0">
                  <c:v>  Surfaces en conversion total</c:v>
                </c:pt>
              </c:strCache>
            </c:strRef>
          </c:tx>
          <c:spPr>
            <a:ln w="57150">
              <a:solidFill>
                <a:srgbClr val="996600"/>
              </a:solidFill>
            </a:ln>
          </c:spPr>
          <c:marker>
            <c:symbol val="none"/>
          </c:marker>
          <c:cat>
            <c:numRef>
              <c:f>'2-3'!$C$2:$C$17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'2-3'!$F$2:$F$17</c:f>
              <c:numCache>
                <c:formatCode>#,##0</c:formatCode>
                <c:ptCount val="16"/>
                <c:pt idx="0">
                  <c:v>45974</c:v>
                </c:pt>
                <c:pt idx="1">
                  <c:v>53248</c:v>
                </c:pt>
                <c:pt idx="2">
                  <c:v>51275.556799999926</c:v>
                </c:pt>
                <c:pt idx="3">
                  <c:v>78126.360899999854</c:v>
                </c:pt>
                <c:pt idx="4">
                  <c:v>138167.15430000023</c:v>
                </c:pt>
                <c:pt idx="5">
                  <c:v>255478.19790000017</c:v>
                </c:pt>
                <c:pt idx="6">
                  <c:v>259942.9676000005</c:v>
                </c:pt>
                <c:pt idx="7">
                  <c:v>171621.96299999987</c:v>
                </c:pt>
                <c:pt idx="8">
                  <c:v>127770.20429999968</c:v>
                </c:pt>
                <c:pt idx="9">
                  <c:v>143708.15830000027</c:v>
                </c:pt>
                <c:pt idx="10">
                  <c:v>300230.26849999966</c:v>
                </c:pt>
                <c:pt idx="11">
                  <c:v>482087.55959999748</c:v>
                </c:pt>
                <c:pt idx="12">
                  <c:v>511026.07829999959</c:v>
                </c:pt>
                <c:pt idx="13">
                  <c:v>513430.33629999013</c:v>
                </c:pt>
                <c:pt idx="14">
                  <c:v>577546.96459998947</c:v>
                </c:pt>
                <c:pt idx="15">
                  <c:v>592592.16799993475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03A2-4C33-8FF7-D10B5E889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60736"/>
        <c:axId val="255862272"/>
      </c:lineChart>
      <c:catAx>
        <c:axId val="25586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-2400000"/>
          <a:lstStyle/>
          <a:p>
            <a:pPr>
              <a:defRPr sz="1600"/>
            </a:pPr>
            <a:endParaRPr lang="fr-FR"/>
          </a:p>
        </c:txPr>
        <c:crossAx val="25586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862272"/>
        <c:scaling>
          <c:orientation val="minMax"/>
        </c:scaling>
        <c:delete val="0"/>
        <c:axPos val="l"/>
        <c:majorGridlines>
          <c:spPr>
            <a:ln>
              <a:solidFill>
                <a:srgbClr val="EEECE1">
                  <a:lumMod val="9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600" b="1"/>
                </a:pPr>
                <a:r>
                  <a:rPr lang="fr-FR" sz="1600" b="1"/>
                  <a:t>Surfaces</a:t>
                </a:r>
                <a:endParaRPr lang="fr-FR" sz="1600" b="1" baseline="0"/>
              </a:p>
              <a:p>
                <a:pPr algn="l">
                  <a:defRPr sz="1600" b="1"/>
                </a:pPr>
                <a:r>
                  <a:rPr lang="fr-FR" sz="1600" b="1" baseline="0"/>
                  <a:t>engagées (ha)</a:t>
                </a:r>
                <a:endParaRPr lang="fr-FR" sz="1600" b="1"/>
              </a:p>
            </c:rich>
          </c:tx>
          <c:layout>
            <c:manualLayout>
              <c:xMode val="edge"/>
              <c:yMode val="edge"/>
              <c:x val="9.1238304843970796E-6"/>
              <c:y val="1.765424818167055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255860736"/>
        <c:crosses val="autoZero"/>
        <c:crossBetween val="between"/>
      </c:valAx>
      <c:valAx>
        <c:axId val="255864192"/>
        <c:scaling>
          <c:orientation val="minMax"/>
          <c:max val="12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/>
            </a:pPr>
            <a:endParaRPr lang="fr-FR"/>
          </a:p>
        </c:txPr>
        <c:crossAx val="255878272"/>
        <c:crosses val="max"/>
        <c:crossBetween val="between"/>
        <c:majorUnit val="20000"/>
      </c:valAx>
      <c:catAx>
        <c:axId val="25587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86419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7.6975181402684681E-2"/>
          <c:y val="0.16473176982620261"/>
          <c:w val="0.56215680702366833"/>
          <c:h val="0.2033171933406818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15766352714046E-2"/>
          <c:y val="8.8376958493620927E-2"/>
          <c:w val="0.62507263944036173"/>
          <c:h val="0.86039605108562378"/>
        </c:manualLayout>
      </c:layout>
      <c:lineChart>
        <c:grouping val="standard"/>
        <c:varyColors val="0"/>
        <c:ser>
          <c:idx val="0"/>
          <c:order val="0"/>
          <c:tx>
            <c:strRef>
              <c:f>'2-5'!$C$9</c:f>
              <c:strCache>
                <c:ptCount val="1"/>
                <c:pt idx="0">
                  <c:v>Grandes cultures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'2-5'!$D$8:$K$8</c15:sqref>
                  </c15:fullRef>
                </c:ext>
              </c:extLst>
              <c:f>'2-5'!$F$8:$K$8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'2-5'!$D$9:$K$9</c15:sqref>
                  </c15:fullRef>
                </c:ext>
              </c:extLst>
              <c:f>'2-5'!$F$9:$K$9</c:f>
              <c:numCache>
                <c:formatCode>0%</c:formatCode>
                <c:ptCount val="6"/>
                <c:pt idx="0">
                  <c:v>1</c:v>
                </c:pt>
                <c:pt idx="1">
                  <c:v>1.2016467768131065</c:v>
                </c:pt>
                <c:pt idx="2">
                  <c:v>1.3254652423836399</c:v>
                </c:pt>
                <c:pt idx="3">
                  <c:v>1.6495393405562722</c:v>
                </c:pt>
                <c:pt idx="4">
                  <c:v>1.9453096091444095</c:v>
                </c:pt>
                <c:pt idx="5">
                  <c:v>2.2406807287729591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659-4CC7-AC3C-977227F595BD}"/>
            </c:ext>
          </c:extLst>
        </c:ser>
        <c:ser>
          <c:idx val="7"/>
          <c:order val="1"/>
          <c:tx>
            <c:strRef>
              <c:f>'2-5'!$C$10</c:f>
              <c:strCache>
                <c:ptCount val="1"/>
                <c:pt idx="0">
                  <c:v>Surfaces fourragères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olid"/>
              <a:round/>
            </a:ln>
            <a:effectLst>
              <a:softEdge rad="0"/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'2-5'!$D$8:$K$8</c15:sqref>
                  </c15:fullRef>
                </c:ext>
              </c:extLst>
              <c:f>'2-5'!$F$8:$K$8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'2-5'!$D$10:$K$10</c15:sqref>
                  </c15:fullRef>
                </c:ext>
              </c:extLst>
              <c:f>'2-5'!$F$10:$K$10</c:f>
              <c:numCache>
                <c:formatCode>0%</c:formatCode>
                <c:ptCount val="6"/>
                <c:pt idx="0">
                  <c:v>1</c:v>
                </c:pt>
                <c:pt idx="1">
                  <c:v>1.1891019458699366</c:v>
                </c:pt>
                <c:pt idx="2">
                  <c:v>1.3654077380488827</c:v>
                </c:pt>
                <c:pt idx="3">
                  <c:v>1.5029412712337402</c:v>
                </c:pt>
                <c:pt idx="4">
                  <c:v>1.6562574768829761</c:v>
                </c:pt>
                <c:pt idx="5">
                  <c:v>1.8030712820066872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659-4CC7-AC3C-977227F595BD}"/>
            </c:ext>
          </c:extLst>
        </c:ser>
        <c:ser>
          <c:idx val="5"/>
          <c:order val="2"/>
          <c:tx>
            <c:strRef>
              <c:f>'2-5'!$C$11</c:f>
              <c:strCache>
                <c:ptCount val="1"/>
                <c:pt idx="0">
                  <c:v>Légumes frais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'2-5'!$D$8:$K$8</c15:sqref>
                  </c15:fullRef>
                </c:ext>
              </c:extLst>
              <c:f>'2-5'!$F$8:$K$8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'2-5'!$D$11:$K$11</c15:sqref>
                  </c15:fullRef>
                </c:ext>
              </c:extLst>
              <c:f>'2-5'!$F$11:$K$11</c:f>
              <c:numCache>
                <c:formatCode>0%</c:formatCode>
                <c:ptCount val="6"/>
                <c:pt idx="0">
                  <c:v>1</c:v>
                </c:pt>
                <c:pt idx="1">
                  <c:v>1.0798207557357036</c:v>
                </c:pt>
                <c:pt idx="2">
                  <c:v>1.2866651804232156</c:v>
                </c:pt>
                <c:pt idx="3">
                  <c:v>1.5733416444590453</c:v>
                </c:pt>
                <c:pt idx="4">
                  <c:v>1.8852019859571174</c:v>
                </c:pt>
                <c:pt idx="5">
                  <c:v>2.1775845414610266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659-4CC7-AC3C-977227F595BD}"/>
            </c:ext>
          </c:extLst>
        </c:ser>
        <c:ser>
          <c:idx val="1"/>
          <c:order val="3"/>
          <c:tx>
            <c:strRef>
              <c:f>'2-5'!$C$12</c:f>
              <c:strCache>
                <c:ptCount val="1"/>
                <c:pt idx="0">
                  <c:v>Fruits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'2-5'!$D$8:$K$8</c15:sqref>
                  </c15:fullRef>
                </c:ext>
              </c:extLst>
              <c:f>'2-5'!$F$8:$K$8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'2-5'!$D$12:$K$12</c15:sqref>
                  </c15:fullRef>
                </c:ext>
              </c:extLst>
              <c:f>'2-5'!$F$12:$K$12</c:f>
              <c:numCache>
                <c:formatCode>0%</c:formatCode>
                <c:ptCount val="6"/>
                <c:pt idx="0">
                  <c:v>1</c:v>
                </c:pt>
                <c:pt idx="1">
                  <c:v>1.0771276334308035</c:v>
                </c:pt>
                <c:pt idx="2">
                  <c:v>1.241910006148109</c:v>
                </c:pt>
                <c:pt idx="3">
                  <c:v>1.4487732705538166</c:v>
                </c:pt>
                <c:pt idx="4">
                  <c:v>1.6805686476698494</c:v>
                </c:pt>
                <c:pt idx="5">
                  <c:v>1.8137034493844635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659-4CC7-AC3C-977227F595BD}"/>
            </c:ext>
          </c:extLst>
        </c:ser>
        <c:ser>
          <c:idx val="2"/>
          <c:order val="4"/>
          <c:tx>
            <c:strRef>
              <c:f>'2-5'!$C$13</c:f>
              <c:strCache>
                <c:ptCount val="1"/>
                <c:pt idx="0">
                  <c:v>Vigne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'2-5'!$D$8:$K$8</c15:sqref>
                  </c15:fullRef>
                </c:ext>
              </c:extLst>
              <c:f>'2-5'!$F$8:$K$8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'2-5'!$D$13:$K$13</c15:sqref>
                  </c15:fullRef>
                </c:ext>
              </c:extLst>
              <c:f>'2-5'!$F$13:$K$13</c:f>
              <c:numCache>
                <c:formatCode>0%</c:formatCode>
                <c:ptCount val="6"/>
                <c:pt idx="0">
                  <c:v>1</c:v>
                </c:pt>
                <c:pt idx="1">
                  <c:v>1.0304911011450444</c:v>
                </c:pt>
                <c:pt idx="2">
                  <c:v>1.1454268914042789</c:v>
                </c:pt>
                <c:pt idx="3">
                  <c:v>1.3328575286630489</c:v>
                </c:pt>
                <c:pt idx="4">
                  <c:v>1.6427275479675039</c:v>
                </c:pt>
                <c:pt idx="5">
                  <c:v>2.0051686801858981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659-4CC7-AC3C-977227F595BD}"/>
            </c:ext>
          </c:extLst>
        </c:ser>
        <c:ser>
          <c:idx val="3"/>
          <c:order val="5"/>
          <c:tx>
            <c:strRef>
              <c:f>'2-5'!$C$14</c:f>
              <c:strCache>
                <c:ptCount val="1"/>
                <c:pt idx="0">
                  <c:v>PPAM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'2-5'!$D$8:$K$8</c15:sqref>
                  </c15:fullRef>
                </c:ext>
              </c:extLst>
              <c:f>'2-5'!$F$8:$K$8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'2-5'!$D$14:$K$14</c15:sqref>
                  </c15:fullRef>
                </c:ext>
              </c:extLst>
              <c:f>'2-5'!$F$14:$K$14</c:f>
              <c:numCache>
                <c:formatCode>0%</c:formatCode>
                <c:ptCount val="6"/>
                <c:pt idx="0">
                  <c:v>1</c:v>
                </c:pt>
                <c:pt idx="1">
                  <c:v>1.2082528270938278</c:v>
                </c:pt>
                <c:pt idx="2">
                  <c:v>1.3831281085996832</c:v>
                </c:pt>
                <c:pt idx="3">
                  <c:v>1.5022764238271351</c:v>
                </c:pt>
                <c:pt idx="4">
                  <c:v>1.7328849190692093</c:v>
                </c:pt>
                <c:pt idx="5">
                  <c:v>1.9952776709014184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6659-4CC7-AC3C-977227F595BD}"/>
            </c:ext>
          </c:extLst>
        </c:ser>
        <c:ser>
          <c:idx val="6"/>
          <c:order val="7"/>
          <c:tx>
            <c:strRef>
              <c:f>'2-5'!$C$16</c:f>
              <c:strCache>
                <c:ptCount val="1"/>
                <c:pt idx="0">
                  <c:v>Total</c:v>
                </c:pt>
              </c:strCache>
            </c:strRef>
          </c:tx>
          <c:spPr>
            <a:ln w="101600" cap="rnd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'2-5'!$D$8:$K$8</c15:sqref>
                  </c15:fullRef>
                </c:ext>
              </c:extLst>
              <c:f>'2-5'!$F$8:$K$8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'2-5'!$D$16:$K$16</c15:sqref>
                  </c15:fullRef>
                </c:ext>
              </c:extLst>
              <c:f>'2-5'!$F$16:$K$16</c:f>
              <c:numCache>
                <c:formatCode>0%</c:formatCode>
                <c:ptCount val="6"/>
                <c:pt idx="0">
                  <c:v>1</c:v>
                </c:pt>
                <c:pt idx="1">
                  <c:v>1.1751441564655871</c:v>
                </c:pt>
                <c:pt idx="2">
                  <c:v>1.33756922341148</c:v>
                </c:pt>
                <c:pt idx="3">
                  <c:v>1.5263443998919644</c:v>
                </c:pt>
                <c:pt idx="4">
                  <c:v>1.7342522625244585</c:v>
                </c:pt>
                <c:pt idx="5">
                  <c:v>1.9355314108031143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59-4CC7-AC3C-977227F59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756464"/>
        <c:axId val="710755808"/>
        <c:extLst>
          <c:ext xmlns:c15="http://schemas.microsoft.com/office/drawing/2012/chart" uri="{02D57815-91ED-43cb-92C2-25804820EDAC}">
            <c15:filteredLineSeries>
              <c15:ser>
                <c:idx val="4"/>
                <c:order val="6"/>
                <c:tx>
                  <c:strRef>
                    <c:extLst>
                      <c:ext uri="{02D57815-91ED-43cb-92C2-25804820EDAC}">
                        <c15:formulaRef>
                          <c15:sqref>'2-5'!$C$15</c15:sqref>
                        </c15:formulaRef>
                      </c:ext>
                    </c:extLst>
                    <c:strCache>
                      <c:ptCount val="1"/>
                      <c:pt idx="0">
                        <c:v>Autres</c:v>
                      </c:pt>
                    </c:strCache>
                  </c:strRef>
                </c:tx>
                <c:spPr>
                  <a:ln w="28575" cap="rnd">
                    <a:solidFill>
                      <a:srgbClr val="7030A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'2-5'!$D$8:$K$8</c15:sqref>
                        </c15:fullRef>
                        <c15:formulaRef>
                          <c15:sqref>'2-5'!$F$8:$K$8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'2-5'!$D$15:$K$15</c15:sqref>
                        </c15:fullRef>
                        <c15:formulaRef>
                          <c15:sqref>'2-5'!$F$15:$K$15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1</c:v>
                      </c:pt>
                      <c:pt idx="1">
                        <c:v>1.0746838265497092</c:v>
                      </c:pt>
                      <c:pt idx="2">
                        <c:v>1.2781666501132207</c:v>
                      </c:pt>
                      <c:pt idx="3">
                        <c:v>1.4844376963626289</c:v>
                      </c:pt>
                      <c:pt idx="4">
                        <c:v>1.8901425384527619</c:v>
                      </c:pt>
                      <c:pt idx="5">
                        <c:v>2.226466906308493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7-6659-4CC7-AC3C-977227F595BD}"/>
                  </c:ext>
                </c:extLst>
              </c15:ser>
            </c15:filteredLineSeries>
          </c:ext>
        </c:extLst>
      </c:lineChart>
      <c:catAx>
        <c:axId val="71075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55808"/>
        <c:crosses val="autoZero"/>
        <c:auto val="0"/>
        <c:lblAlgn val="ctr"/>
        <c:lblOffset val="100"/>
        <c:tickMarkSkip val="1"/>
        <c:noMultiLvlLbl val="1"/>
      </c:catAx>
      <c:valAx>
        <c:axId val="71075580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56464"/>
        <c:crosses val="autoZero"/>
        <c:crossBetween val="midCat"/>
        <c:majorUnit val="0.25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2512983174321322"/>
          <c:y val="0.29206254684417959"/>
          <c:w val="0.25602962609883306"/>
          <c:h val="0.52081837367917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83695698941648"/>
          <c:y val="4.8436073490813823E-2"/>
          <c:w val="0.71758075330322124"/>
          <c:h val="0.82889595033494046"/>
        </c:manualLayout>
      </c:layout>
      <c:lineChart>
        <c:grouping val="standard"/>
        <c:varyColors val="0"/>
        <c:ser>
          <c:idx val="3"/>
          <c:order val="0"/>
          <c:tx>
            <c:strRef>
              <c:f>'2-6'!$C$6</c:f>
              <c:strCache>
                <c:ptCount val="1"/>
                <c:pt idx="0">
                  <c:v>Grandes cultures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Pt>
            <c:idx val="4"/>
            <c:bubble3D val="0"/>
            <c:spPr>
              <a:ln w="38100"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B5-406F-818D-46AD736ED3A8}"/>
              </c:ext>
            </c:extLst>
          </c:dPt>
          <c:cat>
            <c:numRef>
              <c:f>'2-6'!$J$1:$W$1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'2-6'!$J$6:$W$6</c:f>
              <c:numCache>
                <c:formatCode>0.00%</c:formatCode>
                <c:ptCount val="14"/>
                <c:pt idx="0">
                  <c:v>8.5692418300721638E-3</c:v>
                </c:pt>
                <c:pt idx="1">
                  <c:v>1.0428861600099832E-2</c:v>
                </c:pt>
                <c:pt idx="2">
                  <c:v>1.0428861600099832E-2</c:v>
                </c:pt>
                <c:pt idx="3">
                  <c:v>1.365511101626391E-2</c:v>
                </c:pt>
                <c:pt idx="4">
                  <c:v>1.4923423530130738E-2</c:v>
                </c:pt>
                <c:pt idx="5">
                  <c:v>1.5797164466992489E-2</c:v>
                </c:pt>
                <c:pt idx="6">
                  <c:v>1.6267174647628422E-2</c:v>
                </c:pt>
                <c:pt idx="7">
                  <c:v>1.7878458951294054E-2</c:v>
                </c:pt>
                <c:pt idx="8">
                  <c:v>2.4535108078874424E-2</c:v>
                </c:pt>
                <c:pt idx="9">
                  <c:v>2.958213851191379E-2</c:v>
                </c:pt>
                <c:pt idx="10">
                  <c:v>3.3341537937376035E-2</c:v>
                </c:pt>
                <c:pt idx="11">
                  <c:v>4.2034972777336921E-2</c:v>
                </c:pt>
                <c:pt idx="12">
                  <c:v>4.9962237639431514E-2</c:v>
                </c:pt>
                <c:pt idx="13">
                  <c:v>5.8626141428535346E-2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A-4CD5-AEFA-CF0199186EA0}"/>
            </c:ext>
          </c:extLst>
        </c:ser>
        <c:ser>
          <c:idx val="4"/>
          <c:order val="1"/>
          <c:tx>
            <c:strRef>
              <c:f>'2-6'!$C$9</c:f>
              <c:strCache>
                <c:ptCount val="1"/>
                <c:pt idx="0">
                  <c:v>Surfaces fourragères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Pt>
            <c:idx val="4"/>
            <c:bubble3D val="0"/>
            <c:spPr>
              <a:ln w="38100">
                <a:solidFill>
                  <a:schemeClr val="accent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BB5-406F-818D-46AD736ED3A8}"/>
              </c:ext>
            </c:extLst>
          </c:dPt>
          <c:cat>
            <c:numRef>
              <c:f>'2-6'!$J$1:$W$1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'2-6'!$J$9:$W$9</c:f>
              <c:numCache>
                <c:formatCode>0.00%</c:formatCode>
                <c:ptCount val="14"/>
                <c:pt idx="0">
                  <c:v>2.5073330672516807E-2</c:v>
                </c:pt>
                <c:pt idx="1">
                  <c:v>3.1022811918114804E-2</c:v>
                </c:pt>
                <c:pt idx="2">
                  <c:v>3.1022811918114804E-2</c:v>
                </c:pt>
                <c:pt idx="3">
                  <c:v>4.0226308651453511E-2</c:v>
                </c:pt>
                <c:pt idx="4">
                  <c:v>4.9722407485012686E-2</c:v>
                </c:pt>
                <c:pt idx="5">
                  <c:v>5.2055861766778018E-2</c:v>
                </c:pt>
                <c:pt idx="6">
                  <c:v>5.3890484573487753E-2</c:v>
                </c:pt>
                <c:pt idx="7">
                  <c:v>5.7813123131222041E-2</c:v>
                </c:pt>
                <c:pt idx="8">
                  <c:v>6.8591969287808099E-2</c:v>
                </c:pt>
                <c:pt idx="9">
                  <c:v>8.1665917184816278E-2</c:v>
                </c:pt>
                <c:pt idx="10">
                  <c:v>9.2702780022303644E-2</c:v>
                </c:pt>
                <c:pt idx="11">
                  <c:v>0.10155052153637743</c:v>
                </c:pt>
                <c:pt idx="12">
                  <c:v>0.11098064272786168</c:v>
                </c:pt>
                <c:pt idx="13">
                  <c:v>0.12000612978274385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9A-4CD5-AEFA-CF0199186EA0}"/>
            </c:ext>
          </c:extLst>
        </c:ser>
        <c:ser>
          <c:idx val="5"/>
          <c:order val="2"/>
          <c:tx>
            <c:strRef>
              <c:f>'2-6'!$C$10</c:f>
              <c:strCache>
                <c:ptCount val="1"/>
                <c:pt idx="0">
                  <c:v>Légumes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dPt>
            <c:idx val="4"/>
            <c:bubble3D val="0"/>
            <c:spPr>
              <a:ln w="38100">
                <a:solidFill>
                  <a:schemeClr val="accen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BB5-406F-818D-46AD736ED3A8}"/>
              </c:ext>
            </c:extLst>
          </c:dPt>
          <c:cat>
            <c:numRef>
              <c:f>'2-6'!$J$1:$W$1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'2-6'!$J$10:$W$10</c:f>
              <c:numCache>
                <c:formatCode>0.00%</c:formatCode>
                <c:ptCount val="14"/>
                <c:pt idx="0">
                  <c:v>1.8411562997785437E-2</c:v>
                </c:pt>
                <c:pt idx="1">
                  <c:v>2.5730286049696783E-2</c:v>
                </c:pt>
                <c:pt idx="2">
                  <c:v>2.5730286049696783E-2</c:v>
                </c:pt>
                <c:pt idx="3">
                  <c:v>3.3157885409243297E-2</c:v>
                </c:pt>
                <c:pt idx="4">
                  <c:v>3.5321396345331657E-2</c:v>
                </c:pt>
                <c:pt idx="5">
                  <c:v>3.9217047807724795E-2</c:v>
                </c:pt>
                <c:pt idx="6">
                  <c:v>4.2539921892347773E-2</c:v>
                </c:pt>
                <c:pt idx="7">
                  <c:v>4.5015239491517388E-2</c:v>
                </c:pt>
                <c:pt idx="8">
                  <c:v>5.0060796808219857E-2</c:v>
                </c:pt>
                <c:pt idx="9">
                  <c:v>5.193625947754997E-2</c:v>
                </c:pt>
                <c:pt idx="10">
                  <c:v>5.8529276310383509E-2</c:v>
                </c:pt>
                <c:pt idx="11">
                  <c:v>7.0659417907853489E-2</c:v>
                </c:pt>
                <c:pt idx="12">
                  <c:v>8.2400481690135474E-2</c:v>
                </c:pt>
                <c:pt idx="13">
                  <c:v>9.3884356727177334E-2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9A-4CD5-AEFA-CF0199186EA0}"/>
            </c:ext>
          </c:extLst>
        </c:ser>
        <c:ser>
          <c:idx val="6"/>
          <c:order val="3"/>
          <c:tx>
            <c:strRef>
              <c:f>'2-6'!$C$11</c:f>
              <c:strCache>
                <c:ptCount val="1"/>
                <c:pt idx="0">
                  <c:v>Fruits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Pt>
            <c:idx val="4"/>
            <c:bubble3D val="0"/>
            <c:spPr>
              <a:ln w="38100">
                <a:solidFill>
                  <a:schemeClr val="accent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BB5-406F-818D-46AD736ED3A8}"/>
              </c:ext>
            </c:extLst>
          </c:dPt>
          <c:cat>
            <c:numRef>
              <c:f>'2-6'!$J$1:$W$1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'2-6'!$J$11:$W$11</c:f>
              <c:numCache>
                <c:formatCode>0.00%</c:formatCode>
                <c:ptCount val="14"/>
                <c:pt idx="0">
                  <c:v>2.1462362922918664E-2</c:v>
                </c:pt>
                <c:pt idx="1">
                  <c:v>3.1647329919717748E-2</c:v>
                </c:pt>
                <c:pt idx="2">
                  <c:v>3.1647329919717748E-2</c:v>
                </c:pt>
                <c:pt idx="3">
                  <c:v>4.446095193081577E-2</c:v>
                </c:pt>
                <c:pt idx="4">
                  <c:v>5.6208993757247527E-2</c:v>
                </c:pt>
                <c:pt idx="5">
                  <c:v>6.2603656267047364E-2</c:v>
                </c:pt>
                <c:pt idx="6">
                  <c:v>6.7269598347718562E-2</c:v>
                </c:pt>
                <c:pt idx="7">
                  <c:v>7.4116560822417382E-2</c:v>
                </c:pt>
                <c:pt idx="8">
                  <c:v>8.4618932786737724E-2</c:v>
                </c:pt>
                <c:pt idx="9">
                  <c:v>8.8792837547677889E-2</c:v>
                </c:pt>
                <c:pt idx="10">
                  <c:v>0.10204797211843548</c:v>
                </c:pt>
                <c:pt idx="11">
                  <c:v>0.11875494957436045</c:v>
                </c:pt>
                <c:pt idx="12">
                  <c:v>0.13573183404052541</c:v>
                </c:pt>
                <c:pt idx="13">
                  <c:v>0.14547244334347764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29A-4CD5-AEFA-CF0199186EA0}"/>
            </c:ext>
          </c:extLst>
        </c:ser>
        <c:ser>
          <c:idx val="0"/>
          <c:order val="4"/>
          <c:tx>
            <c:strRef>
              <c:f>'2-6'!$C$13</c:f>
              <c:strCache>
                <c:ptCount val="1"/>
                <c:pt idx="0">
                  <c:v>PPAM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'2-6'!$J$1:$W$1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'2-6'!$J$13:$W$13</c:f>
              <c:numCache>
                <c:formatCode>0.00%</c:formatCode>
                <c:ptCount val="14"/>
                <c:pt idx="0">
                  <c:v>6.4450552767011643E-2</c:v>
                </c:pt>
                <c:pt idx="1">
                  <c:v>9.1521174471404468E-2</c:v>
                </c:pt>
                <c:pt idx="2">
                  <c:v>9.1521174471404468E-2</c:v>
                </c:pt>
                <c:pt idx="3">
                  <c:v>0.10945996662539759</c:v>
                </c:pt>
                <c:pt idx="4">
                  <c:v>0.13469318413317555</c:v>
                </c:pt>
                <c:pt idx="5">
                  <c:v>0.13530442016948799</c:v>
                </c:pt>
                <c:pt idx="6">
                  <c:v>0.12774899096829664</c:v>
                </c:pt>
                <c:pt idx="7">
                  <c:v>0.13106417246961671</c:v>
                </c:pt>
                <c:pt idx="8">
                  <c:v>0.13924643610591192</c:v>
                </c:pt>
                <c:pt idx="9">
                  <c:v>0.16371231922500573</c:v>
                </c:pt>
                <c:pt idx="10">
                  <c:v>0.1848573043933322</c:v>
                </c:pt>
                <c:pt idx="11">
                  <c:v>0.17857777935165553</c:v>
                </c:pt>
                <c:pt idx="12">
                  <c:v>0.18766390384190276</c:v>
                </c:pt>
                <c:pt idx="13">
                  <c:v>0.19859097609325851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29A-4CD5-AEFA-CF0199186EA0}"/>
            </c:ext>
          </c:extLst>
        </c:ser>
        <c:ser>
          <c:idx val="7"/>
          <c:order val="5"/>
          <c:tx>
            <c:strRef>
              <c:f>'2-6'!$C$12</c:f>
              <c:strCache>
                <c:ptCount val="1"/>
                <c:pt idx="0">
                  <c:v>Vigne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dPt>
            <c:idx val="4"/>
            <c:bubble3D val="0"/>
            <c:spPr>
              <a:ln w="38100">
                <a:solidFill>
                  <a:schemeClr val="accent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BB5-406F-818D-46AD736ED3A8}"/>
              </c:ext>
            </c:extLst>
          </c:dPt>
          <c:cat>
            <c:numRef>
              <c:f>'2-6'!$J$1:$W$1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'2-6'!$J$12:$W$12</c:f>
              <c:numCache>
                <c:formatCode>0.00%</c:formatCode>
                <c:ptCount val="14"/>
                <c:pt idx="0">
                  <c:v>2.4341683625859773E-2</c:v>
                </c:pt>
                <c:pt idx="1">
                  <c:v>4.6513742145210875E-2</c:v>
                </c:pt>
                <c:pt idx="2">
                  <c:v>4.6513742145210875E-2</c:v>
                </c:pt>
                <c:pt idx="3">
                  <c:v>6.054745020811568E-2</c:v>
                </c:pt>
                <c:pt idx="4">
                  <c:v>7.4178405075115694E-2</c:v>
                </c:pt>
                <c:pt idx="5">
                  <c:v>7.8892270405202053E-2</c:v>
                </c:pt>
                <c:pt idx="6">
                  <c:v>7.8955347407229634E-2</c:v>
                </c:pt>
                <c:pt idx="7">
                  <c:v>8.0784256892962245E-2</c:v>
                </c:pt>
                <c:pt idx="8">
                  <c:v>8.7357713057120187E-2</c:v>
                </c:pt>
                <c:pt idx="9">
                  <c:v>8.987244372004359E-2</c:v>
                </c:pt>
                <c:pt idx="10">
                  <c:v>9.9675816452449773E-2</c:v>
                </c:pt>
                <c:pt idx="11">
                  <c:v>0.11524611231510268</c:v>
                </c:pt>
                <c:pt idx="12">
                  <c:v>0.14175091370762954</c:v>
                </c:pt>
                <c:pt idx="13">
                  <c:v>0.17267856821585473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29A-4CD5-AEFA-CF0199186EA0}"/>
            </c:ext>
          </c:extLst>
        </c:ser>
        <c:ser>
          <c:idx val="9"/>
          <c:order val="6"/>
          <c:tx>
            <c:strRef>
              <c:f>'2-6'!$C$15</c:f>
              <c:strCache>
                <c:ptCount val="1"/>
                <c:pt idx="0">
                  <c:v>Total</c:v>
                </c:pt>
              </c:strCache>
            </c:strRef>
          </c:tx>
          <c:spPr>
            <a:ln w="698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'2-6'!$J$1:$W$1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'2-6'!$J$15:$W$15</c:f>
              <c:numCache>
                <c:formatCode>0.00%</c:formatCode>
                <c:ptCount val="14"/>
                <c:pt idx="0">
                  <c:v>1.8441730898141821E-2</c:v>
                </c:pt>
                <c:pt idx="1">
                  <c:v>2.3680512655126277E-2</c:v>
                </c:pt>
                <c:pt idx="2">
                  <c:v>2.3680512655126277E-2</c:v>
                </c:pt>
                <c:pt idx="3">
                  <c:v>3.0063704938891787E-2</c:v>
                </c:pt>
                <c:pt idx="4">
                  <c:v>3.4936409623278597E-2</c:v>
                </c:pt>
                <c:pt idx="5">
                  <c:v>3.7069219709330838E-2</c:v>
                </c:pt>
                <c:pt idx="6">
                  <c:v>3.8452309187122245E-2</c:v>
                </c:pt>
                <c:pt idx="7">
                  <c:v>4.0341080963398154E-2</c:v>
                </c:pt>
                <c:pt idx="8">
                  <c:v>4.8829875581592595E-2</c:v>
                </c:pt>
                <c:pt idx="9">
                  <c:v>5.7326137073580946E-2</c:v>
                </c:pt>
                <c:pt idx="10">
                  <c:v>6.5176412336813247E-2</c:v>
                </c:pt>
                <c:pt idx="11">
                  <c:v>7.4555447897506649E-2</c:v>
                </c:pt>
                <c:pt idx="12">
                  <c:v>8.4757544188976783E-2</c:v>
                </c:pt>
                <c:pt idx="13">
                  <c:v>9.4903701426700141E-2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29A-4CD5-AEFA-CF0199186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260160"/>
        <c:axId val="253261696"/>
      </c:lineChart>
      <c:catAx>
        <c:axId val="2532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5326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2616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Part des surfaces bio dans les surfaces totales</a:t>
                </a:r>
              </a:p>
            </c:rich>
          </c:tx>
          <c:layout>
            <c:manualLayout>
              <c:xMode val="edge"/>
              <c:yMode val="edge"/>
              <c:x val="1.231981148446616E-2"/>
              <c:y val="0.1438869160927039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spPr>
          <a:ln>
            <a:noFill/>
          </a:ln>
        </c:spPr>
        <c:crossAx val="25326016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277565837026121"/>
          <c:y val="7.1249100967480286E-2"/>
          <c:w val="0.33656455645668093"/>
          <c:h val="0.188418347802148"/>
        </c:manualLayout>
      </c:layout>
      <c:overlay val="1"/>
      <c:spPr>
        <a:solidFill>
          <a:schemeClr val="bg1"/>
        </a:solidFill>
        <a:ln>
          <a:noFill/>
        </a:ln>
        <a:effectLst/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aseline="0"/>
      </a:pPr>
      <a:endParaRPr lang="fr-FR"/>
    </a:p>
  </c:txPr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78419912313231E-2"/>
          <c:y val="9.1030369013027176E-2"/>
          <c:w val="0.81847131313311194"/>
          <c:h val="0.7716300357315149"/>
        </c:manualLayout>
      </c:layout>
      <c:barChart>
        <c:barDir val="col"/>
        <c:grouping val="clustered"/>
        <c:varyColors val="0"/>
        <c:ser>
          <c:idx val="7"/>
          <c:order val="5"/>
          <c:tx>
            <c:strRef>
              <c:f>'2-8'!$H$1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/>
          </c:spPr>
          <c:invertIfNegative val="0"/>
          <c:cat>
            <c:strRef>
              <c:f>('2-8'!$B$2:$B$3,'2-8'!$B$5:$B$6,'2-8'!$B$8:$B$12)</c:f>
              <c:strCache>
                <c:ptCount val="9"/>
                <c:pt idx="0">
                  <c:v>Vaches allaitantes</c:v>
                </c:pt>
                <c:pt idx="1">
                  <c:v>Vaches laitières</c:v>
                </c:pt>
                <c:pt idx="2">
                  <c:v>Brebis viande</c:v>
                </c:pt>
                <c:pt idx="3">
                  <c:v>Brebis laitières</c:v>
                </c:pt>
                <c:pt idx="4">
                  <c:v>Chèvres</c:v>
                </c:pt>
                <c:pt idx="5">
                  <c:v>Truies</c:v>
                </c:pt>
                <c:pt idx="6">
                  <c:v>Poulets de chair</c:v>
                </c:pt>
                <c:pt idx="7">
                  <c:v>Poules pondeuses</c:v>
                </c:pt>
                <c:pt idx="8">
                  <c:v>Apiculture</c:v>
                </c:pt>
              </c:strCache>
            </c:strRef>
          </c:cat>
          <c:val>
            <c:numRef>
              <c:f>('2-8'!$H$2:$H$3,'2-8'!$H$5:$H$6,'2-8'!$H$8:$H$12)</c:f>
              <c:numCache>
                <c:formatCode>0.0%</c:formatCode>
                <c:ptCount val="9"/>
                <c:pt idx="0">
                  <c:v>3.4636256206903436E-2</c:v>
                </c:pt>
                <c:pt idx="1">
                  <c:v>3.6331426208414057E-2</c:v>
                </c:pt>
                <c:pt idx="2">
                  <c:v>4.9587199618975723E-2</c:v>
                </c:pt>
                <c:pt idx="3">
                  <c:v>6.3965292869824719E-2</c:v>
                </c:pt>
                <c:pt idx="4">
                  <c:v>5.9284285818384547E-2</c:v>
                </c:pt>
                <c:pt idx="5">
                  <c:v>8.869948785500072E-3</c:v>
                </c:pt>
                <c:pt idx="6">
                  <c:v>5.3536409257547657E-2</c:v>
                </c:pt>
                <c:pt idx="7">
                  <c:v>7.7107012606041386E-2</c:v>
                </c:pt>
                <c:pt idx="8">
                  <c:v>0.10593456321784539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2A-4F29-BC1A-C068B0C69501}"/>
            </c:ext>
          </c:extLst>
        </c:ser>
        <c:ser>
          <c:idx val="2"/>
          <c:order val="6"/>
          <c:tx>
            <c:strRef>
              <c:f>'2-8'!$I$1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val>
            <c:numRef>
              <c:f>('2-8'!$I$2:$I$3,'2-8'!$I$5:$I$6,'2-8'!$I$8:$I$12)</c:f>
              <c:numCache>
                <c:formatCode>0.0%</c:formatCode>
                <c:ptCount val="9"/>
                <c:pt idx="0">
                  <c:v>4.0045419815124952E-2</c:v>
                </c:pt>
                <c:pt idx="1">
                  <c:v>4.1910467787457571E-2</c:v>
                </c:pt>
                <c:pt idx="2">
                  <c:v>5.6592384953503674E-2</c:v>
                </c:pt>
                <c:pt idx="3">
                  <c:v>7.6194373318639999E-2</c:v>
                </c:pt>
                <c:pt idx="4">
                  <c:v>6.7992083734024614E-2</c:v>
                </c:pt>
                <c:pt idx="5">
                  <c:v>9.6639889887875589E-3</c:v>
                </c:pt>
                <c:pt idx="6">
                  <c:v>6.1262161906861047E-2</c:v>
                </c:pt>
                <c:pt idx="7">
                  <c:v>8.8260684364590697E-2</c:v>
                </c:pt>
                <c:pt idx="8">
                  <c:v>0.1171758944767507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8-43CC-AFFF-365FFA99F75D}"/>
            </c:ext>
          </c:extLst>
        </c:ser>
        <c:ser>
          <c:idx val="10"/>
          <c:order val="7"/>
          <c:tx>
            <c:strRef>
              <c:f>'2-8'!$J$1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('2-8'!$J$2:$J$3,'2-8'!$J$5:$J$6,'2-8'!$J$8:$J$12)</c:f>
              <c:numCache>
                <c:formatCode>0.0%</c:formatCode>
                <c:ptCount val="9"/>
                <c:pt idx="0">
                  <c:v>4.5521789531858682E-2</c:v>
                </c:pt>
                <c:pt idx="1">
                  <c:v>5.3947120761936113E-2</c:v>
                </c:pt>
                <c:pt idx="2">
                  <c:v>6.3992555112150323E-2</c:v>
                </c:pt>
                <c:pt idx="3">
                  <c:v>8.9594117246107774E-2</c:v>
                </c:pt>
                <c:pt idx="4">
                  <c:v>7.8577979226379144E-2</c:v>
                </c:pt>
                <c:pt idx="5">
                  <c:v>1.0869867946223596E-2</c:v>
                </c:pt>
                <c:pt idx="6">
                  <c:v>7.1828469944319087E-2</c:v>
                </c:pt>
                <c:pt idx="7">
                  <c:v>9.8958894345002379E-2</c:v>
                </c:pt>
                <c:pt idx="8">
                  <c:v>0.11520403478292969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A8-43CC-AFFF-365FFA99F75D}"/>
            </c:ext>
          </c:extLst>
        </c:ser>
        <c:ser>
          <c:idx val="5"/>
          <c:order val="8"/>
          <c:tx>
            <c:strRef>
              <c:f>'2-8'!$K$1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('2-8'!$K$2:$K$3,'2-8'!$K$5:$K$6,'2-8'!$K$8:$K$12)</c:f>
              <c:numCache>
                <c:formatCode>0.0%</c:formatCode>
                <c:ptCount val="9"/>
                <c:pt idx="0">
                  <c:v>4.9996544484692311E-2</c:v>
                </c:pt>
                <c:pt idx="1">
                  <c:v>6.2190650469637322E-2</c:v>
                </c:pt>
                <c:pt idx="2">
                  <c:v>6.6767787306328055E-2</c:v>
                </c:pt>
                <c:pt idx="3">
                  <c:v>0.1068456630376584</c:v>
                </c:pt>
                <c:pt idx="4">
                  <c:v>8.7865429649894994E-2</c:v>
                </c:pt>
                <c:pt idx="5">
                  <c:v>1.279364847422128E-2</c:v>
                </c:pt>
                <c:pt idx="6">
                  <c:v>8.1933893771494071E-2</c:v>
                </c:pt>
                <c:pt idx="7">
                  <c:v>0.13689745888140753</c:v>
                </c:pt>
                <c:pt idx="8">
                  <c:v>0.15259789270295565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2A-4F29-BC1A-C068B0C69501}"/>
            </c:ext>
          </c:extLst>
        </c:ser>
        <c:ser>
          <c:idx val="8"/>
          <c:order val="9"/>
          <c:tx>
            <c:strRef>
              <c:f>'2-8'!$L$1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val>
            <c:numRef>
              <c:f>('2-8'!$L$2:$L$3,'2-8'!$L$5:$L$6,'2-8'!$L$8:$L$12)</c:f>
              <c:numCache>
                <c:formatCode>0.0%</c:formatCode>
                <c:ptCount val="9"/>
                <c:pt idx="0">
                  <c:v>5.278226310694558E-2</c:v>
                </c:pt>
                <c:pt idx="1">
                  <c:v>6.9610778014271762E-2</c:v>
                </c:pt>
                <c:pt idx="2">
                  <c:v>6.9919702238402048E-2</c:v>
                </c:pt>
                <c:pt idx="3">
                  <c:v>0.11163960641981029</c:v>
                </c:pt>
                <c:pt idx="4">
                  <c:v>9.8337282036094736E-2</c:v>
                </c:pt>
                <c:pt idx="5">
                  <c:v>1.6803917653441764E-2</c:v>
                </c:pt>
                <c:pt idx="6">
                  <c:v>9.060817336906811E-2</c:v>
                </c:pt>
                <c:pt idx="7">
                  <c:v>0.16852582374476988</c:v>
                </c:pt>
                <c:pt idx="8">
                  <c:v>0.16627680483526502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2A-4F29-BC1A-C068B0C69501}"/>
            </c:ext>
          </c:extLst>
        </c:ser>
        <c:ser>
          <c:idx val="9"/>
          <c:order val="10"/>
          <c:tx>
            <c:strRef>
              <c:f>'2-8'!$M$1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('2-8'!$M$2:$M$3,'2-8'!$M$5:$M$6,'2-8'!$M$8:$M$12)</c:f>
              <c:numCache>
                <c:formatCode>0.0%</c:formatCode>
                <c:ptCount val="9"/>
                <c:pt idx="0">
                  <c:v>5.4551112501906057E-2</c:v>
                </c:pt>
                <c:pt idx="1">
                  <c:v>7.5655068852853793E-2</c:v>
                </c:pt>
                <c:pt idx="2">
                  <c:v>7.260295348474316E-2</c:v>
                </c:pt>
                <c:pt idx="3">
                  <c:v>0.12823455845448786</c:v>
                </c:pt>
                <c:pt idx="4">
                  <c:v>0.10283837348475797</c:v>
                </c:pt>
                <c:pt idx="5">
                  <c:v>1.7834555047293095E-2</c:v>
                </c:pt>
                <c:pt idx="6">
                  <c:v>9.053682573930702E-2</c:v>
                </c:pt>
                <c:pt idx="7">
                  <c:v>0.18426865860073646</c:v>
                </c:pt>
                <c:pt idx="8">
                  <c:v>0.20301981556122986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8-43CC-AFFF-365FFA99F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211904"/>
        <c:axId val="26521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'2-8'!$C$1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('2-8'!$B$2:$B$3,'2-8'!$B$5:$B$6,'2-8'!$B$8:$B$12)</c15:sqref>
                        </c15:formulaRef>
                      </c:ext>
                    </c:extLst>
                    <c:strCache>
                      <c:ptCount val="9"/>
                      <c:pt idx="0">
                        <c:v>Vaches allaitantes</c:v>
                      </c:pt>
                      <c:pt idx="1">
                        <c:v>Vaches laitières</c:v>
                      </c:pt>
                      <c:pt idx="2">
                        <c:v>Brebis viande</c:v>
                      </c:pt>
                      <c:pt idx="3">
                        <c:v>Brebis laitières</c:v>
                      </c:pt>
                      <c:pt idx="4">
                        <c:v>Chèvres</c:v>
                      </c:pt>
                      <c:pt idx="5">
                        <c:v>Truies</c:v>
                      </c:pt>
                      <c:pt idx="6">
                        <c:v>Poulets de chair</c:v>
                      </c:pt>
                      <c:pt idx="7">
                        <c:v>Poules pondeuses</c:v>
                      </c:pt>
                      <c:pt idx="8">
                        <c:v>Apiculture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('2-8'!$C$2:$C$3,'2-8'!$C$5:$C$6,'2-8'!$C$8:$C$12)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2.0107931582994971E-2</c:v>
                      </c:pt>
                      <c:pt idx="1">
                        <c:v>2.2354905825078653E-2</c:v>
                      </c:pt>
                      <c:pt idx="2">
                        <c:v>2.932593837133771E-2</c:v>
                      </c:pt>
                      <c:pt idx="3">
                        <c:v>3.6604219613233589E-2</c:v>
                      </c:pt>
                      <c:pt idx="4">
                        <c:v>3.0865108834761963E-2</c:v>
                      </c:pt>
                      <c:pt idx="5">
                        <c:v>5.7980436191970314E-3</c:v>
                      </c:pt>
                      <c:pt idx="6">
                        <c:v>4.8997291158758935E-2</c:v>
                      </c:pt>
                      <c:pt idx="7">
                        <c:v>4.6557340434670559E-2</c:v>
                      </c:pt>
                      <c:pt idx="8">
                        <c:v>7.0786198488986457E-2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D2A-4F29-BC1A-C068B0C6950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'2-8'!$D$1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chemeClr val="accent4">
                      <a:lumMod val="75000"/>
                    </a:schemeClr>
                  </a:solidFill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('2-8'!$B$2:$B$3,'2-8'!$B$5:$B$6,'2-8'!$B$8:$B$12)</c15:sqref>
                        </c15:formulaRef>
                      </c:ext>
                    </c:extLst>
                    <c:strCache>
                      <c:ptCount val="9"/>
                      <c:pt idx="0">
                        <c:v>Vaches allaitantes</c:v>
                      </c:pt>
                      <c:pt idx="1">
                        <c:v>Vaches laitières</c:v>
                      </c:pt>
                      <c:pt idx="2">
                        <c:v>Brebis viande</c:v>
                      </c:pt>
                      <c:pt idx="3">
                        <c:v>Brebis laitières</c:v>
                      </c:pt>
                      <c:pt idx="4">
                        <c:v>Chèvres</c:v>
                      </c:pt>
                      <c:pt idx="5">
                        <c:v>Truies</c:v>
                      </c:pt>
                      <c:pt idx="6">
                        <c:v>Poulets de chair</c:v>
                      </c:pt>
                      <c:pt idx="7">
                        <c:v>Poules pondeuses</c:v>
                      </c:pt>
                      <c:pt idx="8">
                        <c:v>Apiculture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('2-8'!$D$2:$D$3,'2-8'!$D$5:$D$6,'2-8'!$D$8:$D$12)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2.4273758124100504E-2</c:v>
                      </c:pt>
                      <c:pt idx="1">
                        <c:v>2.891527728236239E-2</c:v>
                      </c:pt>
                      <c:pt idx="2">
                        <c:v>3.3991723749701719E-2</c:v>
                      </c:pt>
                      <c:pt idx="3">
                        <c:v>4.4953535272580995E-2</c:v>
                      </c:pt>
                      <c:pt idx="4">
                        <c:v>4.0944281462810178E-2</c:v>
                      </c:pt>
                      <c:pt idx="5">
                        <c:v>6.5960280950645538E-3</c:v>
                      </c:pt>
                      <c:pt idx="6">
                        <c:v>3.4690336482678601E-2</c:v>
                      </c:pt>
                      <c:pt idx="7">
                        <c:v>6.8090593390201834E-2</c:v>
                      </c:pt>
                      <c:pt idx="8">
                        <c:v>8.9122270694453082E-2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2A-4F29-BC1A-C068B0C69501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'2-8'!$E$1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('2-8'!$B$2:$B$3,'2-8'!$B$5:$B$6,'2-8'!$B$8:$B$12)</c15:sqref>
                        </c15:formulaRef>
                      </c:ext>
                    </c:extLst>
                    <c:strCache>
                      <c:ptCount val="9"/>
                      <c:pt idx="0">
                        <c:v>Vaches allaitantes</c:v>
                      </c:pt>
                      <c:pt idx="1">
                        <c:v>Vaches laitières</c:v>
                      </c:pt>
                      <c:pt idx="2">
                        <c:v>Brebis viande</c:v>
                      </c:pt>
                      <c:pt idx="3">
                        <c:v>Brebis laitières</c:v>
                      </c:pt>
                      <c:pt idx="4">
                        <c:v>Chèvres</c:v>
                      </c:pt>
                      <c:pt idx="5">
                        <c:v>Truies</c:v>
                      </c:pt>
                      <c:pt idx="6">
                        <c:v>Poulets de chair</c:v>
                      </c:pt>
                      <c:pt idx="7">
                        <c:v>Poules pondeuses</c:v>
                      </c:pt>
                      <c:pt idx="8">
                        <c:v>Apiculture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('2-8'!$E$2:$E$3,'2-8'!$E$5:$E$6,'2-8'!$E$8:$E$12)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2.6166578383064538E-2</c:v>
                      </c:pt>
                      <c:pt idx="1">
                        <c:v>3.2108585858585857E-2</c:v>
                      </c:pt>
                      <c:pt idx="2">
                        <c:v>3.7900606159824574E-2</c:v>
                      </c:pt>
                      <c:pt idx="3">
                        <c:v>4.8230233482295361E-2</c:v>
                      </c:pt>
                      <c:pt idx="4">
                        <c:v>4.6430296653630583E-2</c:v>
                      </c:pt>
                      <c:pt idx="5">
                        <c:v>8.0961334400655293E-3</c:v>
                      </c:pt>
                      <c:pt idx="6">
                        <c:v>5.0945962202646591E-2</c:v>
                      </c:pt>
                      <c:pt idx="7">
                        <c:v>7.7600905923344954E-2</c:v>
                      </c:pt>
                      <c:pt idx="8">
                        <c:v>9.2599652965209694E-2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D2A-4F29-BC1A-C068B0C69501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'2-8'!$F$1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('2-8'!$B$2:$B$3,'2-8'!$B$5:$B$6,'2-8'!$B$8:$B$12)</c15:sqref>
                        </c15:formulaRef>
                      </c:ext>
                    </c:extLst>
                    <c:strCache>
                      <c:ptCount val="9"/>
                      <c:pt idx="0">
                        <c:v>Vaches allaitantes</c:v>
                      </c:pt>
                      <c:pt idx="1">
                        <c:v>Vaches laitières</c:v>
                      </c:pt>
                      <c:pt idx="2">
                        <c:v>Brebis viande</c:v>
                      </c:pt>
                      <c:pt idx="3">
                        <c:v>Brebis laitières</c:v>
                      </c:pt>
                      <c:pt idx="4">
                        <c:v>Chèvres</c:v>
                      </c:pt>
                      <c:pt idx="5">
                        <c:v>Truies</c:v>
                      </c:pt>
                      <c:pt idx="6">
                        <c:v>Poulets de chair</c:v>
                      </c:pt>
                      <c:pt idx="7">
                        <c:v>Poules pondeuses</c:v>
                      </c:pt>
                      <c:pt idx="8">
                        <c:v>Apiculture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('2-8'!$F$2:$F$3,'2-8'!$F$5:$F$6,'2-8'!$F$8:$F$12)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2.6957088686112879E-2</c:v>
                      </c:pt>
                      <c:pt idx="1">
                        <c:v>3.2773166520250828E-2</c:v>
                      </c:pt>
                      <c:pt idx="2">
                        <c:v>3.8553488780976509E-2</c:v>
                      </c:pt>
                      <c:pt idx="3">
                        <c:v>5.29087968424614E-2</c:v>
                      </c:pt>
                      <c:pt idx="4">
                        <c:v>4.9814351541119496E-2</c:v>
                      </c:pt>
                      <c:pt idx="5">
                        <c:v>7.6676302952601322E-3</c:v>
                      </c:pt>
                      <c:pt idx="6">
                        <c:v>5.0475966585441893E-2</c:v>
                      </c:pt>
                      <c:pt idx="7">
                        <c:v>6.9651783885634699E-2</c:v>
                      </c:pt>
                      <c:pt idx="8">
                        <c:v>9.5287279990266857E-2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D2A-4F29-BC1A-C068B0C69501}"/>
                  </c:ext>
                </c:extLst>
              </c15:ser>
            </c15:filteredBarSeries>
            <c15:filteredBarSeries>
              <c15:ser>
                <c:idx val="6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'2-8'!$G$1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('2-8'!$B$2:$B$3,'2-8'!$B$5:$B$6,'2-8'!$B$8:$B$12)</c15:sqref>
                        </c15:formulaRef>
                      </c:ext>
                    </c:extLst>
                    <c:strCache>
                      <c:ptCount val="9"/>
                      <c:pt idx="0">
                        <c:v>Vaches allaitantes</c:v>
                      </c:pt>
                      <c:pt idx="1">
                        <c:v>Vaches laitières</c:v>
                      </c:pt>
                      <c:pt idx="2">
                        <c:v>Brebis viande</c:v>
                      </c:pt>
                      <c:pt idx="3">
                        <c:v>Brebis laitières</c:v>
                      </c:pt>
                      <c:pt idx="4">
                        <c:v>Chèvres</c:v>
                      </c:pt>
                      <c:pt idx="5">
                        <c:v>Truies</c:v>
                      </c:pt>
                      <c:pt idx="6">
                        <c:v>Poulets de chair</c:v>
                      </c:pt>
                      <c:pt idx="7">
                        <c:v>Poules pondeuses</c:v>
                      </c:pt>
                      <c:pt idx="8">
                        <c:v>Apiculture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('2-8'!$G$2:$G$3,'2-8'!$G$5:$G$6,'2-8'!$G$8:$G$12)</c15:sqref>
                        </c15:formulaRef>
                      </c:ext>
                    </c:extLst>
                    <c:numCache>
                      <c:formatCode>0.0%</c:formatCode>
                      <c:ptCount val="9"/>
                      <c:pt idx="0">
                        <c:v>2.8733626733504939E-2</c:v>
                      </c:pt>
                      <c:pt idx="1">
                        <c:v>3.4021549568062297E-2</c:v>
                      </c:pt>
                      <c:pt idx="2">
                        <c:v>4.1697813171497823E-2</c:v>
                      </c:pt>
                      <c:pt idx="3">
                        <c:v>5.8780934981682006E-2</c:v>
                      </c:pt>
                      <c:pt idx="4">
                        <c:v>5.3491931394242714E-2</c:v>
                      </c:pt>
                      <c:pt idx="5">
                        <c:v>7.9994389729362084E-3</c:v>
                      </c:pt>
                      <c:pt idx="6">
                        <c:v>5.3042573194514143E-2</c:v>
                      </c:pt>
                      <c:pt idx="7">
                        <c:v>7.5566149839254471E-2</c:v>
                      </c:pt>
                      <c:pt idx="8">
                        <c:v>0.10639304396781583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D2A-4F29-BC1A-C068B0C69501}"/>
                  </c:ext>
                </c:extLst>
              </c15:ser>
            </c15:filteredBarSeries>
          </c:ext>
        </c:extLst>
      </c:barChart>
      <c:catAx>
        <c:axId val="26521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5213440"/>
        <c:crosses val="autoZero"/>
        <c:auto val="1"/>
        <c:lblAlgn val="ctr"/>
        <c:lblOffset val="100"/>
        <c:noMultiLvlLbl val="0"/>
      </c:catAx>
      <c:valAx>
        <c:axId val="2652134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fr-FR"/>
          </a:p>
        </c:txPr>
        <c:crossAx val="26521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017467205150387"/>
          <c:y val="3.8262886658327007E-2"/>
          <c:w val="0.264304391381253"/>
          <c:h val="4.6499174981042467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01574571434283"/>
          <c:y val="7.1816900329228425E-2"/>
          <c:w val="0.71572736735216591"/>
          <c:h val="0.86922648983278317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'2-11bis 12 et 13'!$C$4</c:f>
              <c:strCache>
                <c:ptCount val="1"/>
                <c:pt idx="0">
                  <c:v>Nombre de producteurs engagés en bio en 2019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/>
          </c:spPr>
          <c:invertIfNegative val="0"/>
          <c:cat>
            <c:strRef>
              <c:f>'2-11bis 12 et 13'!$A$5:$A$22</c:f>
              <c:strCache>
                <c:ptCount val="18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Provence-Alpes-Côte d'Azur</c:v>
                </c:pt>
                <c:pt idx="4">
                  <c:v>Pays de la Loire</c:v>
                </c:pt>
                <c:pt idx="5">
                  <c:v>Bretagne</c:v>
                </c:pt>
                <c:pt idx="6">
                  <c:v>Grand Est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Centre-Val de Loire</c:v>
                </c:pt>
                <c:pt idx="10">
                  <c:v>Hauts-de-France</c:v>
                </c:pt>
                <c:pt idx="11">
                  <c:v>Île-de-France</c:v>
                </c:pt>
                <c:pt idx="12">
                  <c:v>Corse</c:v>
                </c:pt>
                <c:pt idx="13">
                  <c:v>La Réunion</c:v>
                </c:pt>
                <c:pt idx="14">
                  <c:v>Guadeloupe</c:v>
                </c:pt>
                <c:pt idx="15">
                  <c:v>Martinique</c:v>
                </c:pt>
                <c:pt idx="16">
                  <c:v>Guyane</c:v>
                </c:pt>
                <c:pt idx="17">
                  <c:v>Mayotte</c:v>
                </c:pt>
              </c:strCache>
            </c:strRef>
          </c:cat>
          <c:val>
            <c:numRef>
              <c:f>'2-11bis 12 et 13'!$C$5:$C$22</c:f>
              <c:numCache>
                <c:formatCode>General</c:formatCode>
                <c:ptCount val="18"/>
                <c:pt idx="0">
                  <c:v>10691</c:v>
                </c:pt>
                <c:pt idx="1">
                  <c:v>7005</c:v>
                </c:pt>
                <c:pt idx="2">
                  <c:v>6562</c:v>
                </c:pt>
                <c:pt idx="3">
                  <c:v>4040</c:v>
                </c:pt>
                <c:pt idx="4">
                  <c:v>3638</c:v>
                </c:pt>
                <c:pt idx="5">
                  <c:v>3352</c:v>
                </c:pt>
                <c:pt idx="6">
                  <c:v>2980</c:v>
                </c:pt>
                <c:pt idx="7">
                  <c:v>2672</c:v>
                </c:pt>
                <c:pt idx="8">
                  <c:v>2004</c:v>
                </c:pt>
                <c:pt idx="9">
                  <c:v>1464</c:v>
                </c:pt>
                <c:pt idx="10">
                  <c:v>1186</c:v>
                </c:pt>
                <c:pt idx="11">
                  <c:v>513</c:v>
                </c:pt>
                <c:pt idx="12">
                  <c:v>528</c:v>
                </c:pt>
                <c:pt idx="13">
                  <c:v>341</c:v>
                </c:pt>
                <c:pt idx="14">
                  <c:v>102</c:v>
                </c:pt>
                <c:pt idx="15">
                  <c:v>80</c:v>
                </c:pt>
                <c:pt idx="16">
                  <c:v>85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8-4D12-9F11-CB17525FAA0C}"/>
            </c:ext>
          </c:extLst>
        </c:ser>
        <c:ser>
          <c:idx val="2"/>
          <c:order val="1"/>
          <c:tx>
            <c:strRef>
              <c:f>'2-11bis 12 et 13'!$D$4</c:f>
              <c:strCache>
                <c:ptCount val="1"/>
                <c:pt idx="0">
                  <c:v>Producteurs supplémentaires 2020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  <a:effectLst/>
          </c:spPr>
          <c:invertIfNegative val="0"/>
          <c:cat>
            <c:strRef>
              <c:f>'2-11bis 12 et 13'!$A$5:$A$22</c:f>
              <c:strCache>
                <c:ptCount val="18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Provence-Alpes-Côte d'Azur</c:v>
                </c:pt>
                <c:pt idx="4">
                  <c:v>Pays de la Loire</c:v>
                </c:pt>
                <c:pt idx="5">
                  <c:v>Bretagne</c:v>
                </c:pt>
                <c:pt idx="6">
                  <c:v>Grand Est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Centre-Val de Loire</c:v>
                </c:pt>
                <c:pt idx="10">
                  <c:v>Hauts-de-France</c:v>
                </c:pt>
                <c:pt idx="11">
                  <c:v>Île-de-France</c:v>
                </c:pt>
                <c:pt idx="12">
                  <c:v>Corse</c:v>
                </c:pt>
                <c:pt idx="13">
                  <c:v>La Réunion</c:v>
                </c:pt>
                <c:pt idx="14">
                  <c:v>Guadeloupe</c:v>
                </c:pt>
                <c:pt idx="15">
                  <c:v>Martinique</c:v>
                </c:pt>
                <c:pt idx="16">
                  <c:v>Guyane</c:v>
                </c:pt>
                <c:pt idx="17">
                  <c:v>Mayotte</c:v>
                </c:pt>
              </c:strCache>
            </c:strRef>
          </c:cat>
          <c:val>
            <c:numRef>
              <c:f>'2-11bis 12 et 13'!$D$5:$D$22</c:f>
              <c:numCache>
                <c:formatCode>General</c:formatCode>
                <c:ptCount val="18"/>
                <c:pt idx="0">
                  <c:v>1286</c:v>
                </c:pt>
                <c:pt idx="1">
                  <c:v>1008</c:v>
                </c:pt>
                <c:pt idx="2">
                  <c:v>710</c:v>
                </c:pt>
                <c:pt idx="3">
                  <c:v>439</c:v>
                </c:pt>
                <c:pt idx="4">
                  <c:v>356</c:v>
                </c:pt>
                <c:pt idx="5">
                  <c:v>299</c:v>
                </c:pt>
                <c:pt idx="6">
                  <c:v>648</c:v>
                </c:pt>
                <c:pt idx="7">
                  <c:v>351</c:v>
                </c:pt>
                <c:pt idx="8">
                  <c:v>184</c:v>
                </c:pt>
                <c:pt idx="9">
                  <c:v>256</c:v>
                </c:pt>
                <c:pt idx="10">
                  <c:v>164</c:v>
                </c:pt>
                <c:pt idx="11">
                  <c:v>87</c:v>
                </c:pt>
                <c:pt idx="12">
                  <c:v>32</c:v>
                </c:pt>
                <c:pt idx="13">
                  <c:v>61</c:v>
                </c:pt>
                <c:pt idx="14">
                  <c:v>79</c:v>
                </c:pt>
                <c:pt idx="15">
                  <c:v>27</c:v>
                </c:pt>
                <c:pt idx="16">
                  <c:v>13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8-4D12-9F11-CB17525FAA0C}"/>
            </c:ext>
          </c:extLst>
        </c:ser>
        <c:ser>
          <c:idx val="0"/>
          <c:order val="2"/>
          <c:tx>
            <c:strRef>
              <c:f>'2-11bis 12 et 13'!$B$4</c:f>
              <c:strCache>
                <c:ptCount val="1"/>
                <c:pt idx="0">
                  <c:v>Nombre de producteurs engagés en bio en 2020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'2-11bis 12 et 13'!$A$5:$A$22</c:f>
              <c:strCache>
                <c:ptCount val="18"/>
                <c:pt idx="0">
                  <c:v>Occitanie</c:v>
                </c:pt>
                <c:pt idx="1">
                  <c:v>Nouvelle-Aquitaine</c:v>
                </c:pt>
                <c:pt idx="2">
                  <c:v>Auvergne-Rhône-Alpes</c:v>
                </c:pt>
                <c:pt idx="3">
                  <c:v>Provence-Alpes-Côte d'Azur</c:v>
                </c:pt>
                <c:pt idx="4">
                  <c:v>Pays de la Loire</c:v>
                </c:pt>
                <c:pt idx="5">
                  <c:v>Bretagne</c:v>
                </c:pt>
                <c:pt idx="6">
                  <c:v>Grand Est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Centre-Val de Loire</c:v>
                </c:pt>
                <c:pt idx="10">
                  <c:v>Hauts-de-France</c:v>
                </c:pt>
                <c:pt idx="11">
                  <c:v>Île-de-France</c:v>
                </c:pt>
                <c:pt idx="12">
                  <c:v>Corse</c:v>
                </c:pt>
                <c:pt idx="13">
                  <c:v>La Réunion</c:v>
                </c:pt>
                <c:pt idx="14">
                  <c:v>Guadeloupe</c:v>
                </c:pt>
                <c:pt idx="15">
                  <c:v>Martinique</c:v>
                </c:pt>
                <c:pt idx="16">
                  <c:v>Guyane</c:v>
                </c:pt>
                <c:pt idx="17">
                  <c:v>Mayotte</c:v>
                </c:pt>
              </c:strCache>
            </c:strRef>
          </c:cat>
          <c:val>
            <c:numRef>
              <c:f>'2-11bis 12 et 13'!$B$5:$B$22</c:f>
              <c:numCache>
                <c:formatCode>#,##0</c:formatCode>
                <c:ptCount val="18"/>
                <c:pt idx="0">
                  <c:v>11977</c:v>
                </c:pt>
                <c:pt idx="1">
                  <c:v>8013</c:v>
                </c:pt>
                <c:pt idx="2">
                  <c:v>7272</c:v>
                </c:pt>
                <c:pt idx="3">
                  <c:v>4479</c:v>
                </c:pt>
                <c:pt idx="4">
                  <c:v>3994</c:v>
                </c:pt>
                <c:pt idx="5">
                  <c:v>3651</c:v>
                </c:pt>
                <c:pt idx="6">
                  <c:v>3628</c:v>
                </c:pt>
                <c:pt idx="7">
                  <c:v>3023</c:v>
                </c:pt>
                <c:pt idx="8">
                  <c:v>2188</c:v>
                </c:pt>
                <c:pt idx="9">
                  <c:v>1720</c:v>
                </c:pt>
                <c:pt idx="10">
                  <c:v>1350</c:v>
                </c:pt>
                <c:pt idx="11">
                  <c:v>600</c:v>
                </c:pt>
                <c:pt idx="12">
                  <c:v>560</c:v>
                </c:pt>
                <c:pt idx="13">
                  <c:v>402</c:v>
                </c:pt>
                <c:pt idx="14">
                  <c:v>181</c:v>
                </c:pt>
                <c:pt idx="15">
                  <c:v>107</c:v>
                </c:pt>
                <c:pt idx="16">
                  <c:v>98</c:v>
                </c:pt>
                <c:pt idx="1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38-4D12-9F11-CB17525FA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873920"/>
        <c:axId val="269875456"/>
      </c:barChart>
      <c:catAx>
        <c:axId val="269873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800"/>
            </a:pPr>
            <a:endParaRPr lang="fr-FR"/>
          </a:p>
        </c:txPr>
        <c:crossAx val="269875456"/>
        <c:crossesAt val="0"/>
        <c:auto val="1"/>
        <c:lblAlgn val="ctr"/>
        <c:lblOffset val="100"/>
        <c:noMultiLvlLbl val="0"/>
      </c:catAx>
      <c:valAx>
        <c:axId val="269875456"/>
        <c:scaling>
          <c:orientation val="minMax"/>
          <c:max val="130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698739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57555934636179351"/>
          <c:y val="0.10996035126890631"/>
          <c:w val="0.39358425945255104"/>
          <c:h val="0.13757721036473405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fr-FR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53660871647012"/>
          <c:y val="7.8852130063863601E-2"/>
          <c:w val="0.70318212322253804"/>
          <c:h val="0.7839617204876857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'2-11bis 12 et 13'!$I$4</c:f>
              <c:strCache>
                <c:ptCount val="1"/>
                <c:pt idx="0">
                  <c:v>Nombre d'entreprises de l'aval engagées en bio en 2019</c:v>
                </c:pt>
              </c:strCache>
            </c:strRef>
          </c:tx>
          <c:spPr>
            <a:solidFill>
              <a:schemeClr val="accent2"/>
            </a:solidFill>
            <a:ln w="3175" cap="flat" cmpd="sng" algn="ctr">
              <a:noFill/>
              <a:prstDash val="solid"/>
            </a:ln>
            <a:effectLst/>
          </c:spPr>
          <c:invertIfNegative val="0"/>
          <c:cat>
            <c:strRef>
              <c:f>'2-11bis 12 et 13'!$G$5:$G$22</c:f>
              <c:strCache>
                <c:ptCount val="18"/>
                <c:pt idx="0">
                  <c:v>Auvergne-Rhône-Alpes</c:v>
                </c:pt>
                <c:pt idx="1">
                  <c:v>Île-de-France</c:v>
                </c:pt>
                <c:pt idx="2">
                  <c:v>Occitanie</c:v>
                </c:pt>
                <c:pt idx="3">
                  <c:v>Nouvelle-Aquitaine</c:v>
                </c:pt>
                <c:pt idx="4">
                  <c:v>Provence-Alpes-Côte d'Azur</c:v>
                </c:pt>
                <c:pt idx="5">
                  <c:v>Bretagne</c:v>
                </c:pt>
                <c:pt idx="6">
                  <c:v>Pays de la Loire</c:v>
                </c:pt>
                <c:pt idx="7">
                  <c:v>Grand Est</c:v>
                </c:pt>
                <c:pt idx="8">
                  <c:v>Hauts-de-France</c:v>
                </c:pt>
                <c:pt idx="9">
                  <c:v>Bourgogne-Franche-Comté</c:v>
                </c:pt>
                <c:pt idx="10">
                  <c:v>Normandie</c:v>
                </c:pt>
                <c:pt idx="11">
                  <c:v>Centre-Val de Loire</c:v>
                </c:pt>
                <c:pt idx="12">
                  <c:v>Corse</c:v>
                </c:pt>
                <c:pt idx="13">
                  <c:v>La Réunion</c:v>
                </c:pt>
                <c:pt idx="14">
                  <c:v>Martinique</c:v>
                </c:pt>
                <c:pt idx="15">
                  <c:v>Guadeloupe</c:v>
                </c:pt>
                <c:pt idx="16">
                  <c:v>Guyane</c:v>
                </c:pt>
                <c:pt idx="17">
                  <c:v>Mayotte</c:v>
                </c:pt>
              </c:strCache>
            </c:strRef>
          </c:cat>
          <c:val>
            <c:numRef>
              <c:f>'2-11bis 12 et 13'!$I$5:$I$22</c:f>
              <c:numCache>
                <c:formatCode>General</c:formatCode>
                <c:ptCount val="18"/>
                <c:pt idx="0">
                  <c:v>3085</c:v>
                </c:pt>
                <c:pt idx="1">
                  <c:v>2984</c:v>
                </c:pt>
                <c:pt idx="2">
                  <c:v>2804</c:v>
                </c:pt>
                <c:pt idx="3">
                  <c:v>2571</c:v>
                </c:pt>
                <c:pt idx="4">
                  <c:v>2211</c:v>
                </c:pt>
                <c:pt idx="5">
                  <c:v>1768</c:v>
                </c:pt>
                <c:pt idx="6">
                  <c:v>1700</c:v>
                </c:pt>
                <c:pt idx="7">
                  <c:v>1454</c:v>
                </c:pt>
                <c:pt idx="8">
                  <c:v>1356</c:v>
                </c:pt>
                <c:pt idx="9">
                  <c:v>1023</c:v>
                </c:pt>
                <c:pt idx="10">
                  <c:v>971</c:v>
                </c:pt>
                <c:pt idx="11">
                  <c:v>813</c:v>
                </c:pt>
                <c:pt idx="12">
                  <c:v>123</c:v>
                </c:pt>
                <c:pt idx="13">
                  <c:v>91</c:v>
                </c:pt>
                <c:pt idx="14">
                  <c:v>52</c:v>
                </c:pt>
                <c:pt idx="15">
                  <c:v>27</c:v>
                </c:pt>
                <c:pt idx="16">
                  <c:v>19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0-4A0E-B858-E22E3888384E}"/>
            </c:ext>
          </c:extLst>
        </c:ser>
        <c:ser>
          <c:idx val="2"/>
          <c:order val="1"/>
          <c:tx>
            <c:strRef>
              <c:f>'2-11bis 12 et 13'!$J$4</c:f>
              <c:strCache>
                <c:ptCount val="1"/>
                <c:pt idx="0">
                  <c:v>Entreprises supplémentaires aval 2020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9525" cap="flat" cmpd="sng" algn="ctr">
              <a:noFill/>
              <a:prstDash val="solid"/>
            </a:ln>
            <a:effectLst/>
          </c:spPr>
          <c:invertIfNegative val="0"/>
          <c:cat>
            <c:strRef>
              <c:f>'2-11bis 12 et 13'!$G$5:$G$22</c:f>
              <c:strCache>
                <c:ptCount val="18"/>
                <c:pt idx="0">
                  <c:v>Auvergne-Rhône-Alpes</c:v>
                </c:pt>
                <c:pt idx="1">
                  <c:v>Île-de-France</c:v>
                </c:pt>
                <c:pt idx="2">
                  <c:v>Occitanie</c:v>
                </c:pt>
                <c:pt idx="3">
                  <c:v>Nouvelle-Aquitaine</c:v>
                </c:pt>
                <c:pt idx="4">
                  <c:v>Provence-Alpes-Côte d'Azur</c:v>
                </c:pt>
                <c:pt idx="5">
                  <c:v>Bretagne</c:v>
                </c:pt>
                <c:pt idx="6">
                  <c:v>Pays de la Loire</c:v>
                </c:pt>
                <c:pt idx="7">
                  <c:v>Grand Est</c:v>
                </c:pt>
                <c:pt idx="8">
                  <c:v>Hauts-de-France</c:v>
                </c:pt>
                <c:pt idx="9">
                  <c:v>Bourgogne-Franche-Comté</c:v>
                </c:pt>
                <c:pt idx="10">
                  <c:v>Normandie</c:v>
                </c:pt>
                <c:pt idx="11">
                  <c:v>Centre-Val de Loire</c:v>
                </c:pt>
                <c:pt idx="12">
                  <c:v>Corse</c:v>
                </c:pt>
                <c:pt idx="13">
                  <c:v>La Réunion</c:v>
                </c:pt>
                <c:pt idx="14">
                  <c:v>Martinique</c:v>
                </c:pt>
                <c:pt idx="15">
                  <c:v>Guadeloupe</c:v>
                </c:pt>
                <c:pt idx="16">
                  <c:v>Guyane</c:v>
                </c:pt>
                <c:pt idx="17">
                  <c:v>Mayotte</c:v>
                </c:pt>
              </c:strCache>
            </c:strRef>
          </c:cat>
          <c:val>
            <c:numRef>
              <c:f>'2-11bis 12 et 13'!$J$5:$J$22</c:f>
              <c:numCache>
                <c:formatCode>General</c:formatCode>
                <c:ptCount val="18"/>
                <c:pt idx="0">
                  <c:v>385</c:v>
                </c:pt>
                <c:pt idx="1">
                  <c:v>297</c:v>
                </c:pt>
                <c:pt idx="2">
                  <c:v>260</c:v>
                </c:pt>
                <c:pt idx="3">
                  <c:v>332</c:v>
                </c:pt>
                <c:pt idx="4">
                  <c:v>241</c:v>
                </c:pt>
                <c:pt idx="5">
                  <c:v>190</c:v>
                </c:pt>
                <c:pt idx="6">
                  <c:v>211</c:v>
                </c:pt>
                <c:pt idx="7">
                  <c:v>195</c:v>
                </c:pt>
                <c:pt idx="8">
                  <c:v>150</c:v>
                </c:pt>
                <c:pt idx="9">
                  <c:v>138</c:v>
                </c:pt>
                <c:pt idx="10">
                  <c:v>143</c:v>
                </c:pt>
                <c:pt idx="11">
                  <c:v>126</c:v>
                </c:pt>
                <c:pt idx="12">
                  <c:v>8</c:v>
                </c:pt>
                <c:pt idx="13">
                  <c:v>21</c:v>
                </c:pt>
                <c:pt idx="14">
                  <c:v>1</c:v>
                </c:pt>
                <c:pt idx="15">
                  <c:v>10</c:v>
                </c:pt>
                <c:pt idx="16">
                  <c:v>3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0-4A0E-B858-E22E3888384E}"/>
            </c:ext>
          </c:extLst>
        </c:ser>
        <c:ser>
          <c:idx val="0"/>
          <c:order val="2"/>
          <c:tx>
            <c:strRef>
              <c:f>'2-11bis 12 et 13'!$H$4</c:f>
              <c:strCache>
                <c:ptCount val="1"/>
                <c:pt idx="0">
                  <c:v>Nombre d'entreprises de l'aval engagées en bio en 2020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'2-11bis 12 et 13'!$G$5:$G$22</c:f>
              <c:strCache>
                <c:ptCount val="18"/>
                <c:pt idx="0">
                  <c:v>Auvergne-Rhône-Alpes</c:v>
                </c:pt>
                <c:pt idx="1">
                  <c:v>Île-de-France</c:v>
                </c:pt>
                <c:pt idx="2">
                  <c:v>Occitanie</c:v>
                </c:pt>
                <c:pt idx="3">
                  <c:v>Nouvelle-Aquitaine</c:v>
                </c:pt>
                <c:pt idx="4">
                  <c:v>Provence-Alpes-Côte d'Azur</c:v>
                </c:pt>
                <c:pt idx="5">
                  <c:v>Bretagne</c:v>
                </c:pt>
                <c:pt idx="6">
                  <c:v>Pays de la Loire</c:v>
                </c:pt>
                <c:pt idx="7">
                  <c:v>Grand Est</c:v>
                </c:pt>
                <c:pt idx="8">
                  <c:v>Hauts-de-France</c:v>
                </c:pt>
                <c:pt idx="9">
                  <c:v>Bourgogne-Franche-Comté</c:v>
                </c:pt>
                <c:pt idx="10">
                  <c:v>Normandie</c:v>
                </c:pt>
                <c:pt idx="11">
                  <c:v>Centre-Val de Loire</c:v>
                </c:pt>
                <c:pt idx="12">
                  <c:v>Corse</c:v>
                </c:pt>
                <c:pt idx="13">
                  <c:v>La Réunion</c:v>
                </c:pt>
                <c:pt idx="14">
                  <c:v>Martinique</c:v>
                </c:pt>
                <c:pt idx="15">
                  <c:v>Guadeloupe</c:v>
                </c:pt>
                <c:pt idx="16">
                  <c:v>Guyane</c:v>
                </c:pt>
                <c:pt idx="17">
                  <c:v>Mayotte</c:v>
                </c:pt>
              </c:strCache>
            </c:strRef>
          </c:cat>
          <c:val>
            <c:numRef>
              <c:f>'2-11bis 12 et 13'!$H$5:$H$22</c:f>
              <c:numCache>
                <c:formatCode>General</c:formatCode>
                <c:ptCount val="18"/>
                <c:pt idx="0">
                  <c:v>3470</c:v>
                </c:pt>
                <c:pt idx="1">
                  <c:v>3281</c:v>
                </c:pt>
                <c:pt idx="2">
                  <c:v>3064</c:v>
                </c:pt>
                <c:pt idx="3">
                  <c:v>2903</c:v>
                </c:pt>
                <c:pt idx="4">
                  <c:v>2452</c:v>
                </c:pt>
                <c:pt idx="5">
                  <c:v>1958</c:v>
                </c:pt>
                <c:pt idx="6">
                  <c:v>1911</c:v>
                </c:pt>
                <c:pt idx="7">
                  <c:v>1649</c:v>
                </c:pt>
                <c:pt idx="8">
                  <c:v>1506</c:v>
                </c:pt>
                <c:pt idx="9">
                  <c:v>1161</c:v>
                </c:pt>
                <c:pt idx="10">
                  <c:v>1114</c:v>
                </c:pt>
                <c:pt idx="11">
                  <c:v>939</c:v>
                </c:pt>
                <c:pt idx="12">
                  <c:v>131</c:v>
                </c:pt>
                <c:pt idx="13">
                  <c:v>112</c:v>
                </c:pt>
                <c:pt idx="14">
                  <c:v>53</c:v>
                </c:pt>
                <c:pt idx="15">
                  <c:v>37</c:v>
                </c:pt>
                <c:pt idx="16">
                  <c:v>22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0-4A0E-B858-E22E38883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308864"/>
        <c:axId val="270310400"/>
      </c:barChart>
      <c:catAx>
        <c:axId val="270308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800"/>
            </a:pPr>
            <a:endParaRPr lang="fr-FR"/>
          </a:p>
        </c:txPr>
        <c:crossAx val="270310400"/>
        <c:crosses val="autoZero"/>
        <c:auto val="1"/>
        <c:lblAlgn val="ctr"/>
        <c:lblOffset val="100"/>
        <c:noMultiLvlLbl val="0"/>
      </c:catAx>
      <c:valAx>
        <c:axId val="270310400"/>
        <c:scaling>
          <c:orientation val="minMax"/>
          <c:max val="35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Nombre d'entreprises</a:t>
                </a:r>
              </a:p>
            </c:rich>
          </c:tx>
          <c:layout>
            <c:manualLayout>
              <c:xMode val="edge"/>
              <c:yMode val="edge"/>
              <c:x val="0.80761398173052557"/>
              <c:y val="0.867057254041276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70308864"/>
        <c:crosses val="max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43551055256806448"/>
          <c:y val="0.11538132022491257"/>
          <c:w val="0.55900083535654088"/>
          <c:h val="0.12859226969690599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fr-FR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1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1667996</xdr:colOff>
      <xdr:row>7</xdr:row>
      <xdr:rowOff>112224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F16B90E-409C-45A6-B57E-F02FCE1BC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294"/>
          <a:ext cx="1658471" cy="118798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713314</xdr:colOff>
      <xdr:row>26</xdr:row>
      <xdr:rowOff>27301</xdr:rowOff>
    </xdr:from>
    <xdr:to>
      <xdr:col>17</xdr:col>
      <xdr:colOff>172876</xdr:colOff>
      <xdr:row>66</xdr:row>
      <xdr:rowOff>84559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3F03A8-4478-4BB7-AF37-D71840CD0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0.92438</cdr:x>
      <cdr:y>0.02161</cdr:y>
    </cdr:from>
    <cdr:to>
      <cdr:x>0.99549</cdr:x>
      <cdr:y>0.06483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7660024B-B6A0-43E8-A0A8-4C33DEC39A72}"/>
            </a:ext>
          </a:extLst>
        </cdr:cNvPr>
        <cdr:cNvSpPr txBox="1"/>
      </cdr:nvSpPr>
      <cdr:spPr>
        <a:xfrm xmlns:a="http://schemas.openxmlformats.org/drawingml/2006/main">
          <a:off x="11346873" y="152401"/>
          <a:ext cx="872837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0.68902</cdr:x>
      <cdr:y>0.01404</cdr:y>
    </cdr:from>
    <cdr:to>
      <cdr:x>0.91024</cdr:x>
      <cdr:y>0.09852</cdr:y>
    </cdr:to>
    <cdr:sp macro="" textlink="">
      <cdr:nvSpPr>
        <cdr:cNvPr id="9" name="ZoneTexte 8">
          <a:extLst xmlns:a="http://schemas.openxmlformats.org/drawingml/2006/main">
            <a:ext uri="{FF2B5EF4-FFF2-40B4-BE49-F238E27FC236}">
              <a16:creationId xmlns:a16="http://schemas.microsoft.com/office/drawing/2014/main" id="{572579AD-3772-47F9-B536-0A58F3C43FFD}"/>
            </a:ext>
          </a:extLst>
        </cdr:cNvPr>
        <cdr:cNvSpPr txBox="1"/>
      </cdr:nvSpPr>
      <cdr:spPr>
        <a:xfrm xmlns:a="http://schemas.openxmlformats.org/drawingml/2006/main">
          <a:off x="8478057" y="98598"/>
          <a:ext cx="2721995" cy="593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600" b="1"/>
            <a:t>Nombre d'opérateurs</a:t>
          </a:r>
        </a:p>
        <a:p xmlns:a="http://schemas.openxmlformats.org/drawingml/2006/main">
          <a:pPr algn="r"/>
          <a:r>
            <a:rPr lang="fr-FR" sz="1600" b="1" baseline="0"/>
            <a:t>engagés</a:t>
          </a:r>
          <a:endParaRPr lang="fr-FR" sz="1600" b="1"/>
        </a:p>
      </cdr:txBody>
    </cdr:sp>
  </cdr:relSizeAnchor>
  <cdr:relSizeAnchor xmlns:cdr="http://schemas.openxmlformats.org/drawingml/2006/chartDrawing">
    <cdr:from>
      <cdr:x>0.69372</cdr:x>
      <cdr:y>0.15862</cdr:y>
    </cdr:from>
    <cdr:to>
      <cdr:x>0.85034</cdr:x>
      <cdr:y>0.2223</cdr:y>
    </cdr:to>
    <cdr:sp macro="" textlink="'2-3'!$H$20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B27FFBD3-D634-44D0-8CAB-13D5E4ADB29E}"/>
            </a:ext>
          </a:extLst>
        </cdr:cNvPr>
        <cdr:cNvSpPr txBox="1"/>
      </cdr:nvSpPr>
      <cdr:spPr>
        <a:xfrm xmlns:a="http://schemas.openxmlformats.org/drawingml/2006/main">
          <a:off x="8939488" y="1219980"/>
          <a:ext cx="2018260" cy="489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415FC33-47F6-40D1-B92B-408FC3956760}" type="TxLink">
            <a:rPr lang="en-US" sz="1800" b="1" i="0" u="none" strike="noStrike">
              <a:solidFill>
                <a:schemeClr val="accent6">
                  <a:lumMod val="50000"/>
                </a:schemeClr>
              </a:solidFill>
              <a:latin typeface="Calibri"/>
              <a:ea typeface="+mn-ea"/>
              <a:cs typeface="Calibri"/>
            </a:rPr>
            <a:pPr algn="l"/>
            <a:t>2,55 millions ha</a:t>
          </a:fld>
          <a:endParaRPr lang="fr-FR" sz="7200" b="1" i="0">
            <a:solidFill>
              <a:schemeClr val="accent6">
                <a:lumMod val="50000"/>
              </a:schemeClr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306386</xdr:colOff>
      <xdr:row>7</xdr:row>
      <xdr:rowOff>10824</xdr:rowOff>
    </xdr:from>
    <xdr:to>
      <xdr:col>28</xdr:col>
      <xdr:colOff>455611</xdr:colOff>
      <xdr:row>48</xdr:row>
      <xdr:rowOff>68710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6EA44B2-FE59-4FAE-B198-FE8BE4D1A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03675" y="3307476"/>
    <xdr:ext cx="11687731" cy="4787538"/>
    <xdr:graphicFrame macro="">
      <xdr:nvGraphicFramePr>
        <xdr:cNvPr id="2" name="graph_part_national">
          <a:extLst>
            <a:ext uri="{FF2B5EF4-FFF2-40B4-BE49-F238E27FC236}">
              <a16:creationId xmlns:a16="http://schemas.microsoft.com/office/drawing/2014/main" id="{E2BA0FCF-A224-49B0-9D34-FF4AB63C8D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0.83744</cdr:x>
      <cdr:y>0.52949</cdr:y>
    </cdr:from>
    <cdr:to>
      <cdr:x>0.99313</cdr:x>
      <cdr:y>0.57586</cdr:y>
    </cdr:to>
    <cdr:sp macro="" textlink="'2-6'!$N$32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895AE6A4-A944-43A8-9918-581ADE3B9540}"/>
            </a:ext>
          </a:extLst>
        </cdr:cNvPr>
        <cdr:cNvSpPr txBox="1"/>
      </cdr:nvSpPr>
      <cdr:spPr>
        <a:xfrm xmlns:a="http://schemas.openxmlformats.org/drawingml/2006/main">
          <a:off x="9787794" y="2534943"/>
          <a:ext cx="1819662" cy="22199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75000"/>
          </a:schemeClr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3"/>
        </a:lnRef>
        <a:fillRef xmlns:a="http://schemas.openxmlformats.org/drawingml/2006/main" idx="3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C339BEE7-4398-4FBC-B280-06382321388F}" type="TxLink">
            <a:rPr lang="en-US" sz="1400" b="0" i="1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TOTAL 9,5%</a:t>
          </a:fld>
          <a:endParaRPr lang="fr-FR" sz="16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0.83003</cdr:x>
      <cdr:y>0.6297</cdr:y>
    </cdr:from>
    <cdr:to>
      <cdr:x>0.99302</cdr:x>
      <cdr:y>0.73755</cdr:y>
    </cdr:to>
    <cdr:sp macro="" textlink="'2-6'!$N$23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D34D1F11-D8E2-4A29-92D2-8C7563E549BB}"/>
            </a:ext>
          </a:extLst>
        </cdr:cNvPr>
        <cdr:cNvSpPr txBox="1"/>
      </cdr:nvSpPr>
      <cdr:spPr>
        <a:xfrm xmlns:a="http://schemas.openxmlformats.org/drawingml/2006/main">
          <a:off x="9701204" y="3014705"/>
          <a:ext cx="1904983" cy="516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fld id="{ABCB428F-51D5-4A49-8A1C-3C42BBFDC539}" type="TxLink">
            <a:rPr lang="fr-FR" sz="1100" b="0" i="1" u="none" strike="noStrike">
              <a:solidFill>
                <a:sysClr val="windowText" lastClr="000000"/>
              </a:solidFill>
              <a:latin typeface="Calibri"/>
              <a:cs typeface="Calibri"/>
            </a:rPr>
            <a:pPr algn="l"/>
            <a:t>Grandes cultures 5,9%</a:t>
          </a:fld>
          <a:endParaRPr lang="fr-FR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0.83073</cdr:x>
      <cdr:y>0.36922</cdr:y>
    </cdr:from>
    <cdr:to>
      <cdr:x>0.96273</cdr:x>
      <cdr:y>0.40623</cdr:y>
    </cdr:to>
    <cdr:sp macro="" textlink="'2-6'!$N$28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9711AA73-8FF2-4CB1-9633-14D6A679E001}"/>
            </a:ext>
          </a:extLst>
        </cdr:cNvPr>
        <cdr:cNvSpPr txBox="1"/>
      </cdr:nvSpPr>
      <cdr:spPr>
        <a:xfrm xmlns:a="http://schemas.openxmlformats.org/drawingml/2006/main">
          <a:off x="9709344" y="1767653"/>
          <a:ext cx="1542780" cy="17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C9327BE-8A53-42E1-BA8A-299067FA7DE5}" type="TxLink">
            <a:rPr lang="en-US" sz="1100" b="0" i="1" u="none" strike="noStrike">
              <a:solidFill>
                <a:sysClr val="windowText" lastClr="000000"/>
              </a:solidFill>
              <a:latin typeface="Calibri"/>
              <a:cs typeface="Calibri"/>
            </a:rPr>
            <a:pPr algn="l"/>
            <a:t>Fruits 14,5%</a:t>
          </a:fld>
          <a:endParaRPr lang="fr-FR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0.8317</cdr:x>
      <cdr:y>0.2662</cdr:y>
    </cdr:from>
    <cdr:to>
      <cdr:x>0.95154</cdr:x>
      <cdr:y>0.30563</cdr:y>
    </cdr:to>
    <cdr:sp macro="" textlink="'2-6'!$N$29">
      <cdr:nvSpPr>
        <cdr:cNvPr id="6" name="ZoneTexte 1">
          <a:extLst xmlns:a="http://schemas.openxmlformats.org/drawingml/2006/main">
            <a:ext uri="{FF2B5EF4-FFF2-40B4-BE49-F238E27FC236}">
              <a16:creationId xmlns:a16="http://schemas.microsoft.com/office/drawing/2014/main" id="{FBE49CA9-93D3-41E2-8F98-349647F7622F}"/>
            </a:ext>
          </a:extLst>
        </cdr:cNvPr>
        <cdr:cNvSpPr txBox="1"/>
      </cdr:nvSpPr>
      <cdr:spPr>
        <a:xfrm xmlns:a="http://schemas.openxmlformats.org/drawingml/2006/main">
          <a:off x="9720645" y="1274452"/>
          <a:ext cx="1400657" cy="188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5FFECC82-56F0-4DE2-BA82-11025EC3D85D}" type="TxLink">
            <a:rPr lang="fr-FR" sz="1100" b="0" i="1" u="none" strike="noStrike">
              <a:solidFill>
                <a:sysClr val="windowText" lastClr="000000"/>
              </a:solidFill>
              <a:latin typeface="Calibri"/>
              <a:cs typeface="Calibri"/>
            </a:rPr>
            <a:pPr algn="l"/>
            <a:t>Vigne 17,3%</a:t>
          </a:fld>
          <a:endParaRPr lang="fr-FR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0.8325</cdr:x>
      <cdr:y>0.18682</cdr:y>
    </cdr:from>
    <cdr:to>
      <cdr:x>1</cdr:x>
      <cdr:y>0.23125</cdr:y>
    </cdr:to>
    <cdr:sp macro="" textlink="'2-6'!$N$30">
      <cdr:nvSpPr>
        <cdr:cNvPr id="7" name="ZoneTexte 1">
          <a:extLst xmlns:a="http://schemas.openxmlformats.org/drawingml/2006/main">
            <a:ext uri="{FF2B5EF4-FFF2-40B4-BE49-F238E27FC236}">
              <a16:creationId xmlns:a16="http://schemas.microsoft.com/office/drawing/2014/main" id="{17B4846A-F296-4332-AF03-C29E8ED4CCCA}"/>
            </a:ext>
          </a:extLst>
        </cdr:cNvPr>
        <cdr:cNvSpPr txBox="1"/>
      </cdr:nvSpPr>
      <cdr:spPr>
        <a:xfrm xmlns:a="http://schemas.openxmlformats.org/drawingml/2006/main">
          <a:off x="9730036" y="894426"/>
          <a:ext cx="1957695" cy="212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3E625A5-53B6-4DBF-9F24-6D050A0D57E4}" type="TxLink">
            <a:rPr lang="fr-FR" sz="1100" b="0" i="1" u="none" strike="noStrike">
              <a:solidFill>
                <a:sysClr val="windowText" lastClr="000000"/>
              </a:solidFill>
              <a:latin typeface="Calibri"/>
              <a:cs typeface="Calibri"/>
            </a:rPr>
            <a:pPr algn="l"/>
            <a:t>PPAM 19,9%</a:t>
          </a:fld>
          <a:endParaRPr lang="fr-FR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0.83151</cdr:x>
      <cdr:y>0.44863</cdr:y>
    </cdr:from>
    <cdr:to>
      <cdr:x>0.98819</cdr:x>
      <cdr:y>0.48998</cdr:y>
    </cdr:to>
    <cdr:sp macro="" textlink="'2-6'!$N$26">
      <cdr:nvSpPr>
        <cdr:cNvPr id="8" name="ZoneTexte 1">
          <a:extLst xmlns:a="http://schemas.openxmlformats.org/drawingml/2006/main">
            <a:ext uri="{FF2B5EF4-FFF2-40B4-BE49-F238E27FC236}">
              <a16:creationId xmlns:a16="http://schemas.microsoft.com/office/drawing/2014/main" id="{61C7A16D-78FE-4091-A0A0-16090616BDC0}"/>
            </a:ext>
          </a:extLst>
        </cdr:cNvPr>
        <cdr:cNvSpPr txBox="1"/>
      </cdr:nvSpPr>
      <cdr:spPr>
        <a:xfrm xmlns:a="http://schemas.openxmlformats.org/drawingml/2006/main">
          <a:off x="9718521" y="2147822"/>
          <a:ext cx="1831233" cy="197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EC9FC3EC-5326-4A94-8962-74904E0B2725}" type="TxLink">
            <a:rPr lang="fr-FR" sz="1100" b="0" i="1" u="none" strike="noStrike">
              <a:solidFill>
                <a:sysClr val="windowText" lastClr="000000"/>
              </a:solidFill>
              <a:latin typeface="Calibri"/>
              <a:cs typeface="Calibri"/>
            </a:rPr>
            <a:pPr algn="l"/>
            <a:t>Surfaces fourragères 12,0%</a:t>
          </a:fld>
          <a:endParaRPr lang="fr-FR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0.833</cdr:x>
      <cdr:y>0.58357</cdr:y>
    </cdr:from>
    <cdr:to>
      <cdr:x>0.96434</cdr:x>
      <cdr:y>0.62301</cdr:y>
    </cdr:to>
    <cdr:sp macro="" textlink="'2-6'!$N$27">
      <cdr:nvSpPr>
        <cdr:cNvPr id="9" name="ZoneTexte 1">
          <a:extLst xmlns:a="http://schemas.openxmlformats.org/drawingml/2006/main">
            <a:ext uri="{FF2B5EF4-FFF2-40B4-BE49-F238E27FC236}">
              <a16:creationId xmlns:a16="http://schemas.microsoft.com/office/drawing/2014/main" id="{60E2162D-02A3-4C77-BD6B-656F8E08ED4F}"/>
            </a:ext>
          </a:extLst>
        </cdr:cNvPr>
        <cdr:cNvSpPr txBox="1"/>
      </cdr:nvSpPr>
      <cdr:spPr>
        <a:xfrm xmlns:a="http://schemas.openxmlformats.org/drawingml/2006/main">
          <a:off x="9735840" y="2793878"/>
          <a:ext cx="1535066" cy="188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83BCB5D-8A0D-4DAD-A728-2EC6A35ED783}" type="TxLink">
            <a:rPr lang="fr-FR" sz="1100" b="0" i="1" u="none" strike="noStrike">
              <a:solidFill>
                <a:sysClr val="windowText" lastClr="000000"/>
              </a:solidFill>
              <a:latin typeface="Calibri"/>
              <a:cs typeface="Calibri"/>
            </a:rPr>
            <a:pPr algn="l"/>
            <a:t>Légumes 9,4%</a:t>
          </a:fld>
          <a:endParaRPr lang="fr-FR" sz="1100">
            <a:solidFill>
              <a:sysClr val="windowText" lastClr="000000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40741</xdr:colOff>
      <xdr:row>13</xdr:row>
      <xdr:rowOff>72489</xdr:rowOff>
    </xdr:from>
    <xdr:to>
      <xdr:col>13</xdr:col>
      <xdr:colOff>0</xdr:colOff>
      <xdr:row>38</xdr:row>
      <xdr:rowOff>173534</xdr:rowOff>
    </xdr:to>
    <xdr:graphicFrame macro="">
      <xdr:nvGraphicFramePr>
        <xdr:cNvPr id="2" name="graph_part_PA">
          <a:extLst>
            <a:ext uri="{FF2B5EF4-FFF2-40B4-BE49-F238E27FC236}">
              <a16:creationId xmlns:a16="http://schemas.microsoft.com/office/drawing/2014/main" id="{0251B02F-E86D-4498-A440-38A18F3C6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587829</xdr:colOff>
      <xdr:row>33</xdr:row>
      <xdr:rowOff>23997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A589648-7CA9-4D74-A268-2088272BE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286" y="181429"/>
          <a:ext cx="7772400" cy="582971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638177</xdr:colOff>
      <xdr:row>2</xdr:row>
      <xdr:rowOff>87540</xdr:rowOff>
    </xdr:from>
    <xdr:to>
      <xdr:col>11</xdr:col>
      <xdr:colOff>397857</xdr:colOff>
      <xdr:row>34</xdr:row>
      <xdr:rowOff>109329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3B4A56-4FDC-4B56-A44C-2B311C7FF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487" y="450397"/>
          <a:ext cx="7772775" cy="582750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256724</xdr:colOff>
      <xdr:row>29</xdr:row>
      <xdr:rowOff>149747</xdr:rowOff>
    </xdr:from>
    <xdr:to>
      <xdr:col>7</xdr:col>
      <xdr:colOff>317500</xdr:colOff>
      <xdr:row>66</xdr:row>
      <xdr:rowOff>158750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ED16E57-D7A2-46A6-8A4B-5BFC48EF5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8250</xdr:colOff>
      <xdr:row>30</xdr:row>
      <xdr:rowOff>10362</xdr:rowOff>
    </xdr:from>
    <xdr:to>
      <xdr:col>19</xdr:col>
      <xdr:colOff>574523</xdr:colOff>
      <xdr:row>71</xdr:row>
      <xdr:rowOff>38483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85EE7AC-ECB1-48D6-8C94-8C03810B7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6</xdr:col>
      <xdr:colOff>3010061</xdr:colOff>
      <xdr:row>110</xdr:row>
      <xdr:rowOff>28121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9E09726-C9DC-4D49-B58C-0388C74E4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0.72919</cdr:x>
      <cdr:y>0.16973</cdr:y>
    </cdr:from>
    <cdr:to>
      <cdr:x>0.90887</cdr:x>
      <cdr:y>0.2263</cdr:y>
    </cdr:to>
    <cdr:sp macro="" textlink="'2-11bis 12 et 13'!#REF!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590010E7-0025-4552-AE8C-C896C6498797}"/>
            </a:ext>
          </a:extLst>
        </cdr:cNvPr>
        <cdr:cNvSpPr txBox="1"/>
      </cdr:nvSpPr>
      <cdr:spPr>
        <a:xfrm xmlns:a="http://schemas.openxmlformats.org/drawingml/2006/main">
          <a:off x="10077037" y="1030316"/>
          <a:ext cx="2483093" cy="343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5E0C64CC-1FBA-4D8B-9885-968E21D10A67}" type="TxLink">
            <a:rPr lang="fr-FR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fr-F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14</xdr:col>
      <xdr:colOff>209550</xdr:colOff>
      <xdr:row>38</xdr:row>
      <xdr:rowOff>165099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A78368-9A2F-4B11-81E0-E1BCC2F4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572000"/>
          <a:ext cx="8877300" cy="440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44450</xdr:colOff>
      <xdr:row>1</xdr:row>
      <xdr:rowOff>50800</xdr:rowOff>
    </xdr:from>
    <xdr:to>
      <xdr:col>11</xdr:col>
      <xdr:colOff>527050</xdr:colOff>
      <xdr:row>19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86587D-15BC-43A4-94ED-69861B55A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234950"/>
          <a:ext cx="5054600" cy="332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406400</xdr:colOff>
      <xdr:row>0</xdr:row>
      <xdr:rowOff>139700</xdr:rowOff>
    </xdr:from>
    <xdr:to>
      <xdr:col>15</xdr:col>
      <xdr:colOff>114300</xdr:colOff>
      <xdr:row>14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236931-D088-45F7-826A-9CCA6D63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39700"/>
          <a:ext cx="4762500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31750</xdr:rowOff>
    </xdr:from>
    <xdr:to>
      <xdr:col>9</xdr:col>
      <xdr:colOff>3175</xdr:colOff>
      <xdr:row>36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4D5D1B2-77DB-468E-9F02-72B0C8AE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8150"/>
          <a:ext cx="8299450" cy="442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54938</xdr:colOff>
      <xdr:row>15</xdr:row>
      <xdr:rowOff>96952</xdr:rowOff>
    </xdr:from>
    <xdr:to>
      <xdr:col>5</xdr:col>
      <xdr:colOff>685802</xdr:colOff>
      <xdr:row>38</xdr:row>
      <xdr:rowOff>152399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1F649A-1DDA-4C1E-8546-E27CF3364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3.54923E-5</cdr:x>
      <cdr:y>0</cdr:y>
    </cdr:from>
    <cdr:to>
      <cdr:x>3.54923E-5</cdr:x>
      <cdr:y>0</cdr:y>
    </cdr:to>
    <cdr:grpSp>
      <cdr:nvGrpSpPr>
        <cdr:cNvPr id="4" name="Groupe 3">
          <a:extLst xmlns:a="http://schemas.openxmlformats.org/drawingml/2006/main">
            <a:ext uri="{FF2B5EF4-FFF2-40B4-BE49-F238E27FC236}">
              <a16:creationId xmlns:a16="http://schemas.microsoft.com/office/drawing/2014/main" id="{6B0631DF-1580-4D18-B976-34EF8A064CF9}"/>
            </a:ext>
          </a:extLst>
        </cdr:cNvPr>
        <cdr:cNvGrpSpPr/>
      </cdr:nvGrpSpPr>
      <cdr:grpSpPr>
        <a:xfrm xmlns:a="http://schemas.openxmlformats.org/drawingml/2006/main">
          <a:off x="256" y="0"/>
          <a:ext cx="0" cy="0"/>
          <a:chOff x="256" y="0"/>
          <a:chExt cx="0" cy="0"/>
        </a:xfrm>
      </cdr:grpSpPr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425450</xdr:colOff>
      <xdr:row>5</xdr:row>
      <xdr:rowOff>9525</xdr:rowOff>
    </xdr:from>
    <xdr:to>
      <xdr:col>12</xdr:col>
      <xdr:colOff>444500</xdr:colOff>
      <xdr:row>19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9AF92CA-024C-420E-8CAF-302AB478F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501650</xdr:colOff>
      <xdr:row>11</xdr:row>
      <xdr:rowOff>139700</xdr:rowOff>
    </xdr:from>
    <xdr:to>
      <xdr:col>10</xdr:col>
      <xdr:colOff>311150</xdr:colOff>
      <xdr:row>21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633834-AD0C-48E7-8027-03C51F9D0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ebio.sharepoint.com/teams/ONAB/Documents%20partages/General/DATA/Donn&#233;es%20OC/DONNEES_OC_v18juin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ebio.sharepoint.com/OBSERVATOIRE/4.ONAB_BDD/ONAB_2009/ANALYSES/AUTOMATE/automate_pv_all_reg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ebio.sharepoint.com/OBSERVATOIRE/4.ONAB_BDD/_Outils%20Extractions/MamysShee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VILLERS\Application%20Data\Microsoft\Excel\PA_08_10_OC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ebio.sharepoint.com/Documents%20and%20Settings/Steven/Mes%20documents/BOULOT/AGENCE%20BIO/ONAB/ONAB%202008/2008_SORTIE_PA_PV_REGION/2008_DATA_REG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-data2\partage\OBSERVATOIRE\13.EVALUATION_MARCHES_BIO_FR\evaluation_2012\Rapport_final_2012\tab_travail\COMPIL%20Fichiers%20Magasins%20Sp&#233;%202009_2010_2011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ebio.sharepoint.com/OBSERVATOIRE/4.ONAB_BDD/_Outils%20Extractions/DONNEES_O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port"/>
      <sheetName val="ope_EANX"/>
      <sheetName val="pv_t1_1"/>
      <sheetName val="pv_t1_3"/>
      <sheetName val="pv_g1_1"/>
      <sheetName val="pv_g1_2"/>
      <sheetName val="pv_g1_3"/>
      <sheetName val="pv_g1_4"/>
      <sheetName val="pv_t2_1"/>
      <sheetName val="pv_t2_3"/>
      <sheetName val="pv_t3_1"/>
      <sheetName val="pv_t3_3"/>
      <sheetName val="pv_Atoll"/>
      <sheetName val="pa_t1"/>
      <sheetName val="pa_g1"/>
      <sheetName val="pa_g2"/>
      <sheetName val="pa_t2_1"/>
      <sheetName val="pa_t3_1"/>
      <sheetName val="pa_t3_2"/>
      <sheetName val="pa_Atoll"/>
      <sheetName val="palm_t1"/>
      <sheetName val="palm_t2"/>
      <sheetName val="palm_g2"/>
      <sheetName val="reg_g1_1"/>
      <sheetName val="reg_g1_2"/>
      <sheetName val="Cartes"/>
      <sheetName val="map_dept_1"/>
      <sheetName val="map_dept_2"/>
      <sheetName val="map_dept_3"/>
      <sheetName val="map_reg_1"/>
      <sheetName val="map_reg_2"/>
      <sheetName val="map_reg_3 "/>
      <sheetName val="listes"/>
      <sheetName val="ref_geo"/>
      <sheetName val="ref_onab_liste"/>
      <sheetName val="ref_onab_groupe"/>
      <sheetName val="data_ope"/>
      <sheetName val="data_prep"/>
      <sheetName val="data_prod"/>
      <sheetName val="data_pv"/>
      <sheetName val="data_pa"/>
      <sheetName val="data_agreste_pa"/>
      <sheetName val="data_agreste_pv"/>
      <sheetName val="data_agreste_exploit"/>
      <sheetName val="data_hist"/>
      <sheetName val="DONNEES_OC_v18juin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V"/>
      <sheetName val="code_onab"/>
      <sheetName val="agreste"/>
      <sheetName val="formulaire"/>
      <sheetName val="export_specific"/>
      <sheetName val="export_depart_fin"/>
      <sheetName val="export_filiere"/>
      <sheetName val="operation"/>
      <sheetName val="export_perso"/>
      <sheetName val="export_region"/>
      <sheetName val="export_depart"/>
      <sheetName val="export_detail_filiere"/>
      <sheetName val="Céréales"/>
      <sheetName val="Oléagineux"/>
      <sheetName val="Protéagineux"/>
      <sheetName val="Légumes_secs"/>
      <sheetName val="Légumes_frais"/>
      <sheetName val="Fruits"/>
      <sheetName val="Vigne"/>
      <sheetName val="PPAM"/>
      <sheetName val="STH"/>
      <sheetName val="Autres_fourrages"/>
      <sheetName val="Autres"/>
      <sheetName val="Graphiqu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Index"/>
      <sheetName val="prep_fr"/>
      <sheetName val="pv_t1_1"/>
      <sheetName val="pv_t1_2"/>
      <sheetName val="pv_g1_1"/>
      <sheetName val="pv_g1_2"/>
      <sheetName val="pv_g1_3"/>
      <sheetName val="pv_t2_1"/>
      <sheetName val="pv_t2_2"/>
      <sheetName val="pv_t2_3"/>
      <sheetName val="pv_t3_1"/>
      <sheetName val="pv_t3_2"/>
      <sheetName val="pv_Atoll"/>
      <sheetName val="pa_t1"/>
      <sheetName val="pa_g1"/>
      <sheetName val="pa_g2"/>
      <sheetName val="pa_t2_1"/>
      <sheetName val="pa_t3_1"/>
      <sheetName val="pa_t3_2"/>
      <sheetName val="pa_Atoll"/>
      <sheetName val="reg_g1_1"/>
      <sheetName val="reg_g1_2"/>
      <sheetName val="palm_t1"/>
      <sheetName val="palm_t2"/>
      <sheetName val="palm_g1"/>
      <sheetName val="map_dept_1"/>
      <sheetName val="map_dept_2"/>
      <sheetName val="map_dept_3"/>
      <sheetName val="map_reg_1"/>
      <sheetName val="map_reg_2"/>
      <sheetName val="ref_geo"/>
      <sheetName val="ref_onab_liste"/>
      <sheetName val="ref_onab_groupe"/>
      <sheetName val="data_ope"/>
      <sheetName val="data_prep"/>
      <sheetName val="data_pv"/>
      <sheetName val="data_pa"/>
      <sheetName val="data_agreste_pa"/>
      <sheetName val="data_agreste_pv"/>
      <sheetName val="data_agreste_exploit"/>
      <sheetName val="data_hist"/>
      <sheetName val="Evol_r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PA"/>
      <sheetName val="tcd"/>
      <sheetName val="code_onab"/>
      <sheetName val="formulaire"/>
      <sheetName val="export_specific"/>
      <sheetName val="Export_depart_fin"/>
      <sheetName val="operation"/>
      <sheetName val="export_region"/>
      <sheetName val="export_depar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PV"/>
      <sheetName val="ALL_PA"/>
      <sheetName val="Liste_Departement"/>
      <sheetName val="depart_classsement_PV"/>
      <sheetName val="Bilan_Region"/>
      <sheetName val="Bilan_Region (atoll)"/>
      <sheetName val="Bilan_Region (+evol.)"/>
      <sheetName val="all_departement"/>
      <sheetName val="all_region"/>
      <sheetName val="data_evol _pres (S)"/>
      <sheetName val="data_evol _pres(expl)"/>
      <sheetName val="NB_OPER_DATA"/>
      <sheetName val="EVOL_DATA"/>
      <sheetName val="DATA_NTL"/>
      <sheetName val="data_graph"/>
      <sheetName val="EVOL_region"/>
      <sheetName val="sortie_carte"/>
      <sheetName val="Feuil1"/>
      <sheetName val="Feuil2"/>
      <sheetName val="Feuil3"/>
      <sheetName val="Feuil4"/>
      <sheetName val="SAU2008_dept"/>
      <sheetName val="Feuil6"/>
      <sheetName val="Feuil7"/>
      <sheetName val="Feuil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IL"/>
      <sheetName val="Biolineaires 2009"/>
      <sheetName val="Fichier BIOLINEAIRES 10"/>
      <sheetName val="Fichier BIOLINEAIRES 11"/>
      <sheetName val="FICHIER BIOLINEAIRES 2012"/>
      <sheetName val="Création Hors Champ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port"/>
      <sheetName val="op_prod"/>
      <sheetName val="op_prep"/>
      <sheetName val="ope_EANX"/>
      <sheetName val="pv_t1_1"/>
      <sheetName val="pv_t1_2"/>
      <sheetName val="pv_t1_3"/>
      <sheetName val="pv_g1_1"/>
      <sheetName val="pv_g1_2"/>
      <sheetName val="pv_g1_3"/>
      <sheetName val="pv_g1_4"/>
      <sheetName val="pv_t2_1"/>
      <sheetName val="pv_t2_2"/>
      <sheetName val="pv_t2_3"/>
      <sheetName val="pv_t3_1"/>
      <sheetName val="pv_t3_2"/>
      <sheetName val="pv_t3_3"/>
      <sheetName val="pv_t3_4"/>
      <sheetName val="pv_Atoll"/>
      <sheetName val="pa_t1"/>
      <sheetName val="pa_t1_2"/>
      <sheetName val="pa_g1"/>
      <sheetName val="pa_g2"/>
      <sheetName val="pa_t2_1"/>
      <sheetName val="pa_t3_1"/>
      <sheetName val="pa_t3_2"/>
      <sheetName val="pa_Atoll"/>
      <sheetName val="palm_t1"/>
      <sheetName val="palm_t2"/>
      <sheetName val="palm_g1"/>
      <sheetName val="palm_g2"/>
      <sheetName val="reg_g1_1"/>
      <sheetName val="reg_g1_2"/>
      <sheetName val="map_dept_1"/>
      <sheetName val="map_dept_2"/>
      <sheetName val="map_dept_3"/>
      <sheetName val="map_reg_1"/>
      <sheetName val="map_reg_2"/>
      <sheetName val="map_reg_3 "/>
      <sheetName val="listes"/>
      <sheetName val="ref_geo"/>
      <sheetName val="ref_onab_liste"/>
      <sheetName val="ref_onab_groupe"/>
      <sheetName val="data_ope"/>
      <sheetName val="data_prep"/>
      <sheetName val="data_prod"/>
      <sheetName val="data_pv"/>
      <sheetName val="data_pa"/>
      <sheetName val="data_agreste_pa"/>
      <sheetName val="data_agreste_pv"/>
      <sheetName val="data_agreste_exploit"/>
      <sheetName val="data_hist"/>
      <sheetName val="Evol_reg"/>
      <sheetName val="DONNEES_OC"/>
    </sheetNames>
    <sheetDataSet>
      <sheetData sheetId="0">
        <row r="9">
          <cell r="B9">
            <v>2014</v>
          </cell>
        </row>
      </sheetData>
      <sheetData sheetId="1">
        <row r="9">
          <cell r="C9" t="str">
            <v>PP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H1" t="str">
            <v>Année</v>
          </cell>
        </row>
      </sheetData>
      <sheetData sheetId="41">
        <row r="1">
          <cell r="B1" t="str">
            <v>dept_id_libelle</v>
          </cell>
        </row>
      </sheetData>
      <sheetData sheetId="42">
        <row r="1">
          <cell r="E1" t="str">
            <v>type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omposite">
    <a:dk1>
      <a:sysClr val="windowText" lastClr="000000"/>
    </a:dk1>
    <a:lt1>
      <a:sysClr val="window" lastClr="FFFFFF"/>
    </a:lt1>
    <a:dk2>
      <a:srgbClr val="5B6973"/>
    </a:dk2>
    <a:lt2>
      <a:srgbClr val="E7ECED"/>
    </a:lt2>
    <a:accent1>
      <a:srgbClr val="98C723"/>
    </a:accent1>
    <a:accent2>
      <a:srgbClr val="59B0B9"/>
    </a:accent2>
    <a:accent3>
      <a:srgbClr val="DEAE00"/>
    </a:accent3>
    <a:accent4>
      <a:srgbClr val="B77BB4"/>
    </a:accent4>
    <a:accent5>
      <a:srgbClr val="E0773C"/>
    </a:accent5>
    <a:accent6>
      <a:srgbClr val="A98D63"/>
    </a:accent6>
    <a:hlink>
      <a:srgbClr val="26CBEC"/>
    </a:hlink>
    <a:folHlink>
      <a:srgbClr val="598C8C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3:B31"/>
  <sheetViews>
    <sheetView tabSelected="1" zoomScale="85" workbookViewId="0">
      <selection activeCell="C8" sqref="C8"/>
    </sheetView>
  </sheetViews>
  <sheetFormatPr baseColWidth="10" defaultColWidth="11.42578125" defaultRowHeight="15" x14ac:dyDescent="0.25"/>
  <cols>
    <col min="1" max="1" width="26.85546875" customWidth="1"/>
    <col min="2" max="2" width="114.85546875" bestFit="1" customWidth="1"/>
  </cols>
  <sheetData>
    <row r="3" spans="2:2" x14ac:dyDescent="0.25">
      <c r="B3" s="81" t="s">
        <v>535</v>
      </c>
    </row>
    <row r="5" spans="2:2" x14ac:dyDescent="0.25">
      <c r="B5" s="414" t="s">
        <v>536</v>
      </c>
    </row>
    <row r="9" spans="2:2" x14ac:dyDescent="0.25">
      <c r="B9" t="s">
        <v>0</v>
      </c>
    </row>
    <row r="10" spans="2:2" x14ac:dyDescent="0.25">
      <c r="B10" t="s">
        <v>1</v>
      </c>
    </row>
    <row r="11" spans="2:2" x14ac:dyDescent="0.25">
      <c r="B11" t="s">
        <v>2</v>
      </c>
    </row>
    <row r="12" spans="2:2" x14ac:dyDescent="0.25">
      <c r="B12" t="s">
        <v>3</v>
      </c>
    </row>
    <row r="13" spans="2:2" x14ac:dyDescent="0.25">
      <c r="B13" t="s">
        <v>4</v>
      </c>
    </row>
    <row r="14" spans="2:2" x14ac:dyDescent="0.25">
      <c r="B14" t="s">
        <v>5</v>
      </c>
    </row>
    <row r="15" spans="2:2" x14ac:dyDescent="0.25">
      <c r="B15" t="s">
        <v>6</v>
      </c>
    </row>
    <row r="16" spans="2:2" x14ac:dyDescent="0.25">
      <c r="B16" s="397" t="s">
        <v>7</v>
      </c>
    </row>
    <row r="17" spans="2:2" x14ac:dyDescent="0.25">
      <c r="B17" t="s">
        <v>8</v>
      </c>
    </row>
    <row r="18" spans="2:2" x14ac:dyDescent="0.25">
      <c r="B18" t="s">
        <v>9</v>
      </c>
    </row>
    <row r="19" spans="2:2" x14ac:dyDescent="0.25">
      <c r="B19" t="s">
        <v>10</v>
      </c>
    </row>
    <row r="20" spans="2:2" x14ac:dyDescent="0.25">
      <c r="B20" t="s">
        <v>11</v>
      </c>
    </row>
    <row r="21" spans="2:2" x14ac:dyDescent="0.25">
      <c r="B21" t="s">
        <v>12</v>
      </c>
    </row>
    <row r="22" spans="2:2" x14ac:dyDescent="0.25">
      <c r="B22" t="s">
        <v>13</v>
      </c>
    </row>
    <row r="23" spans="2:2" x14ac:dyDescent="0.25">
      <c r="B23" t="s">
        <v>14</v>
      </c>
    </row>
    <row r="24" spans="2:2" x14ac:dyDescent="0.25">
      <c r="B24" t="s">
        <v>553</v>
      </c>
    </row>
    <row r="25" spans="2:2" x14ac:dyDescent="0.25">
      <c r="B25" t="s">
        <v>15</v>
      </c>
    </row>
    <row r="26" spans="2:2" x14ac:dyDescent="0.25">
      <c r="B26" t="s">
        <v>16</v>
      </c>
    </row>
    <row r="27" spans="2:2" x14ac:dyDescent="0.25">
      <c r="B27" t="s">
        <v>17</v>
      </c>
    </row>
    <row r="28" spans="2:2" x14ac:dyDescent="0.25">
      <c r="B28" t="s">
        <v>18</v>
      </c>
    </row>
    <row r="29" spans="2:2" x14ac:dyDescent="0.25">
      <c r="B29" t="s">
        <v>19</v>
      </c>
    </row>
    <row r="30" spans="2:2" x14ac:dyDescent="0.25">
      <c r="B30" t="s">
        <v>20</v>
      </c>
    </row>
    <row r="31" spans="2:2" x14ac:dyDescent="0.25">
      <c r="B31" t="s">
        <v>21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rgb="FF92D050"/>
  </sheetPr>
  <dimension ref="B1:J13"/>
  <sheetViews>
    <sheetView zoomScaleNormal="100" workbookViewId="0">
      <selection activeCell="J10" sqref="J10"/>
    </sheetView>
  </sheetViews>
  <sheetFormatPr baseColWidth="10" defaultColWidth="11.42578125" defaultRowHeight="15" x14ac:dyDescent="0.25"/>
  <cols>
    <col min="2" max="2" width="30.42578125" customWidth="1"/>
    <col min="3" max="7" width="7.5703125" customWidth="1"/>
    <col min="8" max="8" width="6.42578125" customWidth="1"/>
  </cols>
  <sheetData>
    <row r="1" spans="2:10" ht="15.75" thickBot="1" x14ac:dyDescent="0.3"/>
    <row r="2" spans="2:10" ht="27" customHeight="1" thickBot="1" x14ac:dyDescent="0.3">
      <c r="B2" s="1"/>
      <c r="C2" s="2">
        <v>2005</v>
      </c>
      <c r="D2" s="2">
        <v>2010</v>
      </c>
      <c r="E2" s="2">
        <v>2015</v>
      </c>
      <c r="F2" s="2">
        <v>2019</v>
      </c>
      <c r="G2" s="2">
        <v>2020</v>
      </c>
      <c r="H2" s="3" t="s">
        <v>189</v>
      </c>
    </row>
    <row r="3" spans="2:10" ht="24.75" customHeight="1" thickBot="1" x14ac:dyDescent="0.3">
      <c r="B3" s="261" t="s">
        <v>190</v>
      </c>
      <c r="C3" s="262">
        <v>11401</v>
      </c>
      <c r="D3" s="262">
        <v>20675</v>
      </c>
      <c r="E3" s="262">
        <v>28854</v>
      </c>
      <c r="F3" s="262">
        <v>47261</v>
      </c>
      <c r="G3" s="262">
        <v>53255</v>
      </c>
      <c r="H3" s="417">
        <v>0.13</v>
      </c>
      <c r="J3" s="26"/>
    </row>
    <row r="4" spans="2:10" ht="24.75" thickBot="1" x14ac:dyDescent="0.3">
      <c r="B4" s="261" t="s">
        <v>191</v>
      </c>
      <c r="C4" s="262">
        <v>5252</v>
      </c>
      <c r="D4" s="262">
        <v>10480</v>
      </c>
      <c r="E4" s="262">
        <v>13507</v>
      </c>
      <c r="F4" s="262">
        <v>23059</v>
      </c>
      <c r="G4" s="262">
        <v>25763</v>
      </c>
      <c r="H4" s="417">
        <v>0.12</v>
      </c>
      <c r="J4" s="26"/>
    </row>
    <row r="5" spans="2:10" ht="24" x14ac:dyDescent="0.25">
      <c r="B5" s="234" t="s">
        <v>192</v>
      </c>
      <c r="C5" s="235" t="s">
        <v>193</v>
      </c>
      <c r="D5" s="235">
        <v>31155</v>
      </c>
      <c r="E5" s="235">
        <v>42361</v>
      </c>
      <c r="F5" s="235">
        <v>70320</v>
      </c>
      <c r="G5" s="235">
        <v>79018</v>
      </c>
      <c r="H5" s="418">
        <v>0.12</v>
      </c>
      <c r="J5" s="26"/>
    </row>
    <row r="6" spans="2:10" ht="24.75" thickBot="1" x14ac:dyDescent="0.3">
      <c r="B6" s="5" t="s">
        <v>194</v>
      </c>
      <c r="C6" s="6">
        <v>550539</v>
      </c>
      <c r="D6" s="6">
        <v>814810.7625999978</v>
      </c>
      <c r="E6" s="6">
        <v>1311273.0948000404</v>
      </c>
      <c r="F6" s="6">
        <v>2283661.0777662443</v>
      </c>
      <c r="G6" s="6">
        <v>2548677.0531021813</v>
      </c>
      <c r="H6" s="419">
        <v>0.11606105560778013</v>
      </c>
    </row>
    <row r="7" spans="2:10" x14ac:dyDescent="0.25">
      <c r="B7" s="404" t="s">
        <v>195</v>
      </c>
      <c r="C7" s="7">
        <v>504565</v>
      </c>
      <c r="D7" s="7">
        <v>559332.56469999824</v>
      </c>
      <c r="E7" s="7">
        <v>1011817.5025000409</v>
      </c>
      <c r="F7" s="7">
        <v>1706114.1131662549</v>
      </c>
      <c r="G7" s="7">
        <v>1956084.8851022467</v>
      </c>
      <c r="H7" s="417">
        <v>0.14652350039592643</v>
      </c>
    </row>
    <row r="8" spans="2:10" x14ac:dyDescent="0.25">
      <c r="B8" s="405" t="s">
        <v>196</v>
      </c>
      <c r="C8" s="8">
        <v>45974</v>
      </c>
      <c r="D8" s="8">
        <v>255478.19789999953</v>
      </c>
      <c r="E8" s="8">
        <v>299455.59229999944</v>
      </c>
      <c r="F8" s="8">
        <v>577546.96459998935</v>
      </c>
      <c r="G8" s="8">
        <v>592592.16799993475</v>
      </c>
      <c r="H8" s="420">
        <v>2.60728638931913E-2</v>
      </c>
    </row>
    <row r="9" spans="2:10" x14ac:dyDescent="0.25">
      <c r="B9" s="406" t="s">
        <v>197</v>
      </c>
      <c r="C9" s="8"/>
      <c r="D9" s="8">
        <v>148888.78220000013</v>
      </c>
      <c r="E9" s="8">
        <v>215172.59049999955</v>
      </c>
      <c r="F9" s="8">
        <v>270089.87690001959</v>
      </c>
      <c r="G9" s="8">
        <v>278676.64849996392</v>
      </c>
      <c r="H9" s="420">
        <v>3.1794829552692416E-2</v>
      </c>
    </row>
    <row r="10" spans="2:10" ht="15.75" thickBot="1" x14ac:dyDescent="0.3">
      <c r="B10" s="407" t="s">
        <v>198</v>
      </c>
      <c r="C10" s="9"/>
      <c r="D10" s="9">
        <v>106589.4156999994</v>
      </c>
      <c r="E10" s="9">
        <v>84283.001799999896</v>
      </c>
      <c r="F10" s="9">
        <v>307457.08769996982</v>
      </c>
      <c r="G10" s="9">
        <v>313915.51949997083</v>
      </c>
      <c r="H10" s="420">
        <v>2.1046325028330592E-2</v>
      </c>
    </row>
    <row r="11" spans="2:10" ht="24.75" thickBot="1" x14ac:dyDescent="0.3">
      <c r="B11" s="10" t="s">
        <v>199</v>
      </c>
      <c r="C11" s="11">
        <v>2.0038240664461027E-2</v>
      </c>
      <c r="D11" s="11">
        <v>3.0063704938890747E-2</v>
      </c>
      <c r="E11" s="11">
        <v>4.8624974637587262E-2</v>
      </c>
      <c r="F11" s="11">
        <v>8.4757544188978157E-2</v>
      </c>
      <c r="G11" s="11">
        <v>9.4903701426706677E-2</v>
      </c>
      <c r="H11" s="421">
        <v>0.11972037614706799</v>
      </c>
    </row>
    <row r="12" spans="2:10" ht="36.75" thickBot="1" x14ac:dyDescent="0.3">
      <c r="B12" s="4" t="s">
        <v>200</v>
      </c>
      <c r="C12" s="12">
        <v>1.885292712653279E-2</v>
      </c>
      <c r="D12" s="12">
        <v>3.9E-2</v>
      </c>
      <c r="E12" s="12">
        <v>6.2199999999999998E-2</v>
      </c>
      <c r="F12" s="12">
        <v>0.10440000000000001</v>
      </c>
      <c r="G12" s="12">
        <v>0.1177</v>
      </c>
      <c r="H12" s="422">
        <v>0.13</v>
      </c>
    </row>
    <row r="13" spans="2:10" x14ac:dyDescent="0.25">
      <c r="B13" s="13"/>
      <c r="C13" s="13"/>
      <c r="D13" s="13"/>
      <c r="E13" s="13"/>
      <c r="F13" s="13"/>
      <c r="G13" s="13"/>
      <c r="H13" s="78" t="s">
        <v>555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rgb="FF92D050"/>
  </sheetPr>
  <dimension ref="A3:T32"/>
  <sheetViews>
    <sheetView topLeftCell="A16" zoomScaleNormal="100" workbookViewId="0">
      <selection activeCell="B27" sqref="B27"/>
    </sheetView>
  </sheetViews>
  <sheetFormatPr baseColWidth="10" defaultColWidth="11.42578125" defaultRowHeight="15" x14ac:dyDescent="0.25"/>
  <cols>
    <col min="2" max="2" width="23.5703125" bestFit="1" customWidth="1"/>
    <col min="3" max="3" width="17.85546875" customWidth="1"/>
    <col min="8" max="8" width="12" bestFit="1" customWidth="1"/>
    <col min="12" max="12" width="8.140625" style="236" customWidth="1"/>
    <col min="22" max="22" width="12" bestFit="1" customWidth="1"/>
  </cols>
  <sheetData>
    <row r="3" spans="3:20" x14ac:dyDescent="0.25">
      <c r="C3" s="29" t="s">
        <v>201</v>
      </c>
      <c r="D3" s="160"/>
      <c r="E3" s="160"/>
      <c r="F3" s="160"/>
      <c r="G3" s="161"/>
      <c r="H3" s="161"/>
      <c r="I3" s="161"/>
    </row>
    <row r="4" spans="3:20" x14ac:dyDescent="0.25">
      <c r="C4" s="161"/>
      <c r="D4" s="162">
        <v>2016</v>
      </c>
      <c r="E4" s="162">
        <v>2017</v>
      </c>
      <c r="F4" s="162">
        <v>2018</v>
      </c>
      <c r="G4" s="162">
        <v>2019</v>
      </c>
      <c r="H4" s="162">
        <v>2020</v>
      </c>
      <c r="I4" s="162"/>
      <c r="J4" s="81" t="s">
        <v>202</v>
      </c>
      <c r="K4" s="81" t="s">
        <v>203</v>
      </c>
      <c r="L4" s="237" t="s">
        <v>202</v>
      </c>
      <c r="M4" s="81" t="s">
        <v>204</v>
      </c>
    </row>
    <row r="5" spans="3:20" x14ac:dyDescent="0.25">
      <c r="C5" s="161" t="s">
        <v>205</v>
      </c>
      <c r="D5" s="163">
        <v>77756.240000000005</v>
      </c>
      <c r="E5" s="163">
        <v>88425.310000000012</v>
      </c>
      <c r="F5" s="163">
        <v>100311.43</v>
      </c>
      <c r="G5" s="163">
        <v>113742.36</v>
      </c>
      <c r="H5" s="163">
        <f>2.41*53255</f>
        <v>128344.55</v>
      </c>
      <c r="J5" s="164">
        <v>35986.119999999995</v>
      </c>
      <c r="K5" s="164">
        <v>14650.015968000007</v>
      </c>
      <c r="L5" s="238">
        <v>0.46280684354078838</v>
      </c>
      <c r="M5" s="165">
        <v>0.12880000000000003</v>
      </c>
      <c r="P5" s="81" t="s">
        <v>206</v>
      </c>
    </row>
    <row r="6" spans="3:20" x14ac:dyDescent="0.25">
      <c r="C6" s="161" t="s">
        <v>207</v>
      </c>
      <c r="D6" s="163">
        <v>15521.611052244541</v>
      </c>
      <c r="E6" s="163">
        <v>18018.630141138041</v>
      </c>
      <c r="F6" s="163">
        <v>21243.44537815126</v>
      </c>
      <c r="G6" s="163">
        <v>24561</v>
      </c>
      <c r="H6" s="163">
        <v>26639</v>
      </c>
      <c r="J6" s="164">
        <v>9039.3889477554585</v>
      </c>
      <c r="K6" s="164">
        <v>2078</v>
      </c>
      <c r="L6" s="238">
        <v>0.58237440155725939</v>
      </c>
      <c r="M6" s="165">
        <v>8.4605675664671587E-2</v>
      </c>
      <c r="P6">
        <v>2016</v>
      </c>
      <c r="Q6">
        <v>2017</v>
      </c>
      <c r="R6">
        <v>2018</v>
      </c>
      <c r="S6">
        <v>2019</v>
      </c>
      <c r="T6">
        <v>2020</v>
      </c>
    </row>
    <row r="7" spans="3:20" x14ac:dyDescent="0.25">
      <c r="C7" s="161" t="s">
        <v>208</v>
      </c>
      <c r="D7" s="163">
        <v>1625</v>
      </c>
      <c r="E7" s="163">
        <v>1830</v>
      </c>
      <c r="F7" s="163">
        <v>2070</v>
      </c>
      <c r="G7" s="163">
        <v>2250</v>
      </c>
      <c r="H7" s="163">
        <v>2360</v>
      </c>
      <c r="J7" s="164">
        <v>625</v>
      </c>
      <c r="K7" s="164">
        <v>110</v>
      </c>
      <c r="L7" s="238">
        <v>0.38461538461538458</v>
      </c>
      <c r="M7" s="165">
        <v>4.8888888888888982E-2</v>
      </c>
      <c r="P7">
        <v>740</v>
      </c>
      <c r="Q7">
        <v>733</v>
      </c>
      <c r="R7">
        <v>725</v>
      </c>
      <c r="S7" s="79">
        <v>714</v>
      </c>
      <c r="T7" s="79">
        <f>S7</f>
        <v>714</v>
      </c>
    </row>
    <row r="8" spans="3:20" x14ac:dyDescent="0.25">
      <c r="C8" s="161" t="s">
        <v>209</v>
      </c>
      <c r="D8" s="163">
        <v>25230</v>
      </c>
      <c r="E8" s="163">
        <v>28732</v>
      </c>
      <c r="F8" s="163">
        <v>32522</v>
      </c>
      <c r="G8" s="163">
        <v>36700</v>
      </c>
      <c r="H8" s="163">
        <v>40900</v>
      </c>
      <c r="J8" s="164">
        <v>11470</v>
      </c>
      <c r="K8" s="164">
        <v>4200</v>
      </c>
      <c r="L8" s="238">
        <v>0.45461751882679358</v>
      </c>
      <c r="M8" s="165">
        <v>0.11444141689373288</v>
      </c>
      <c r="N8">
        <f>SUM(H7:H8)/SUM(G7:G8)-1</f>
        <v>0.11065468549422341</v>
      </c>
      <c r="O8" t="s">
        <v>210</v>
      </c>
      <c r="P8">
        <f>D5/P7/1000</f>
        <v>0.105076</v>
      </c>
      <c r="Q8">
        <f t="shared" ref="Q8:T8" si="0">E5/Q7/1000</f>
        <v>0.12063480218281039</v>
      </c>
      <c r="R8">
        <f t="shared" si="0"/>
        <v>0.13836059310344825</v>
      </c>
      <c r="S8">
        <f t="shared" si="0"/>
        <v>0.15930302521008402</v>
      </c>
      <c r="T8">
        <f t="shared" si="0"/>
        <v>0.17975427170868349</v>
      </c>
    </row>
    <row r="9" spans="3:20" x14ac:dyDescent="0.25">
      <c r="C9" s="161" t="s">
        <v>211</v>
      </c>
      <c r="D9" s="163">
        <v>2000</v>
      </c>
      <c r="E9" s="163">
        <v>2200</v>
      </c>
      <c r="F9" s="163">
        <v>2250</v>
      </c>
      <c r="G9" s="163">
        <v>2250</v>
      </c>
      <c r="H9" s="163">
        <v>2300</v>
      </c>
      <c r="J9" s="164">
        <v>250</v>
      </c>
      <c r="K9" s="164">
        <v>50</v>
      </c>
      <c r="L9" s="238">
        <v>0.125</v>
      </c>
      <c r="M9" s="165">
        <v>2.2222222222222143E-2</v>
      </c>
    </row>
    <row r="10" spans="3:20" x14ac:dyDescent="0.25">
      <c r="C10" s="161"/>
      <c r="D10" s="166">
        <v>122132.85105224454</v>
      </c>
      <c r="E10" s="166">
        <v>139205.94014113804</v>
      </c>
      <c r="F10" s="166">
        <v>158396.87537815125</v>
      </c>
      <c r="G10" s="166">
        <v>179503.35999999999</v>
      </c>
      <c r="H10" s="166">
        <f>SUM(H5:H9)</f>
        <v>200543.55</v>
      </c>
      <c r="J10" s="166">
        <v>57370.508947755457</v>
      </c>
      <c r="K10" s="164">
        <v>21088.015968000022</v>
      </c>
      <c r="L10" s="238">
        <v>0.4697385548071269</v>
      </c>
      <c r="M10" s="165">
        <v>0.11747978404415393</v>
      </c>
    </row>
    <row r="11" spans="3:20" x14ac:dyDescent="0.25">
      <c r="H11" t="s">
        <v>556</v>
      </c>
    </row>
    <row r="23" spans="1:12" x14ac:dyDescent="0.25">
      <c r="A23" t="s">
        <v>557</v>
      </c>
      <c r="B23" s="443"/>
    </row>
    <row r="24" spans="1:12" x14ac:dyDescent="0.25">
      <c r="B24" s="444" t="s">
        <v>559</v>
      </c>
      <c r="E24" s="236"/>
      <c r="L24"/>
    </row>
    <row r="25" spans="1:12" x14ac:dyDescent="0.25">
      <c r="B25" s="444" t="s">
        <v>558</v>
      </c>
      <c r="E25" s="236"/>
      <c r="L25"/>
    </row>
    <row r="26" spans="1:12" x14ac:dyDescent="0.25">
      <c r="E26" s="236"/>
      <c r="L26"/>
    </row>
    <row r="27" spans="1:12" x14ac:dyDescent="0.25">
      <c r="E27" s="236"/>
      <c r="L27"/>
    </row>
    <row r="28" spans="1:12" x14ac:dyDescent="0.25">
      <c r="E28" s="236"/>
      <c r="L28"/>
    </row>
    <row r="29" spans="1:12" x14ac:dyDescent="0.25">
      <c r="E29" s="236"/>
      <c r="L29"/>
    </row>
    <row r="30" spans="1:12" x14ac:dyDescent="0.25">
      <c r="E30" s="236"/>
      <c r="L30"/>
    </row>
    <row r="31" spans="1:12" x14ac:dyDescent="0.25">
      <c r="E31" s="236"/>
      <c r="L31"/>
    </row>
    <row r="32" spans="1:12" x14ac:dyDescent="0.25">
      <c r="E32" s="236"/>
      <c r="L3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rgb="FF92D050"/>
  </sheetPr>
  <dimension ref="A1:O22"/>
  <sheetViews>
    <sheetView topLeftCell="A6" zoomScale="55" zoomScaleNormal="55" workbookViewId="0">
      <selection activeCell="I18" sqref="I18"/>
    </sheetView>
  </sheetViews>
  <sheetFormatPr baseColWidth="10" defaultColWidth="11.28515625" defaultRowHeight="15" x14ac:dyDescent="0.25"/>
  <cols>
    <col min="2" max="2" width="22.7109375" customWidth="1"/>
    <col min="5" max="5" width="11.42578125" bestFit="1" customWidth="1"/>
  </cols>
  <sheetData>
    <row r="1" spans="1:15" ht="115.5" x14ac:dyDescent="0.25">
      <c r="C1" s="15" t="s">
        <v>212</v>
      </c>
      <c r="D1" s="16" t="s">
        <v>213</v>
      </c>
      <c r="E1" s="16" t="s">
        <v>214</v>
      </c>
      <c r="F1" s="17" t="s">
        <v>215</v>
      </c>
      <c r="G1" s="19" t="s">
        <v>216</v>
      </c>
      <c r="H1" s="18" t="s">
        <v>217</v>
      </c>
      <c r="I1" s="18" t="s">
        <v>218</v>
      </c>
      <c r="O1" s="78" t="s">
        <v>219</v>
      </c>
    </row>
    <row r="2" spans="1:15" x14ac:dyDescent="0.25">
      <c r="A2" s="20"/>
      <c r="B2" s="460"/>
      <c r="C2" s="21">
        <v>2005</v>
      </c>
      <c r="D2" s="22">
        <v>504565</v>
      </c>
      <c r="E2" s="23">
        <v>7.6942943250604134E-2</v>
      </c>
      <c r="F2" s="22">
        <v>45974</v>
      </c>
      <c r="G2" s="24">
        <v>550539</v>
      </c>
      <c r="H2" s="22">
        <v>11401</v>
      </c>
      <c r="I2" s="25">
        <v>4995</v>
      </c>
    </row>
    <row r="3" spans="1:15" x14ac:dyDescent="0.25">
      <c r="A3" s="20"/>
      <c r="B3" s="460"/>
      <c r="C3" s="21">
        <v>2006</v>
      </c>
      <c r="D3" s="22">
        <v>499624</v>
      </c>
      <c r="E3" s="23">
        <v>-9.792593620247092E-3</v>
      </c>
      <c r="F3" s="22">
        <v>53248</v>
      </c>
      <c r="G3" s="24">
        <v>552872</v>
      </c>
      <c r="H3" s="22">
        <v>11640</v>
      </c>
      <c r="I3" s="25">
        <v>5802</v>
      </c>
    </row>
    <row r="4" spans="1:15" x14ac:dyDescent="0.25">
      <c r="A4" s="20"/>
      <c r="B4" s="461" t="s">
        <v>220</v>
      </c>
      <c r="C4">
        <v>2007</v>
      </c>
      <c r="D4" s="26">
        <v>454295.62529999687</v>
      </c>
      <c r="E4" s="20">
        <v>-9.0724974580891127E-2</v>
      </c>
      <c r="F4" s="26">
        <v>51275.556799999926</v>
      </c>
      <c r="G4" s="27">
        <v>505571.18209999677</v>
      </c>
      <c r="H4" s="22">
        <v>11978</v>
      </c>
      <c r="I4" s="25">
        <v>6402</v>
      </c>
    </row>
    <row r="5" spans="1:15" x14ac:dyDescent="0.25">
      <c r="A5" s="20"/>
      <c r="B5" s="461"/>
      <c r="C5">
        <v>2008</v>
      </c>
      <c r="D5" s="26">
        <v>491878.16619999293</v>
      </c>
      <c r="E5" s="20">
        <v>8.2727058785076801E-2</v>
      </c>
      <c r="F5" s="26">
        <v>78126.360899999854</v>
      </c>
      <c r="G5" s="27">
        <v>570004.52709999273</v>
      </c>
      <c r="H5" s="26">
        <v>13247</v>
      </c>
      <c r="I5" s="28">
        <v>7545</v>
      </c>
    </row>
    <row r="6" spans="1:15" x14ac:dyDescent="0.25">
      <c r="A6" s="20"/>
      <c r="B6" s="461"/>
      <c r="C6">
        <v>2009</v>
      </c>
      <c r="D6" s="26">
        <v>506303.11260000104</v>
      </c>
      <c r="E6" s="20">
        <v>2.9326258799913907E-2</v>
      </c>
      <c r="F6" s="26">
        <v>138167.15430000023</v>
      </c>
      <c r="G6" s="27">
        <v>644470.26690000121</v>
      </c>
      <c r="H6" s="26">
        <v>16901</v>
      </c>
      <c r="I6" s="28">
        <v>9420</v>
      </c>
    </row>
    <row r="7" spans="1:15" x14ac:dyDescent="0.25">
      <c r="A7" s="20"/>
      <c r="B7" s="461"/>
      <c r="C7">
        <v>2010</v>
      </c>
      <c r="D7" s="26">
        <v>559332.56470000325</v>
      </c>
      <c r="E7" s="20">
        <v>0.10473854649575798</v>
      </c>
      <c r="F7" s="26">
        <v>255478.19790000017</v>
      </c>
      <c r="G7" s="27">
        <v>814810.76260000339</v>
      </c>
      <c r="H7" s="26">
        <v>20675</v>
      </c>
      <c r="I7" s="28">
        <v>10480</v>
      </c>
    </row>
    <row r="8" spans="1:15" x14ac:dyDescent="0.25">
      <c r="A8" s="20"/>
      <c r="B8" s="461"/>
      <c r="C8">
        <v>2011</v>
      </c>
      <c r="D8" s="26">
        <v>685590.6608000194</v>
      </c>
      <c r="E8" s="20">
        <v>0.22572992181804108</v>
      </c>
      <c r="F8" s="26">
        <v>259942.9676000005</v>
      </c>
      <c r="G8" s="27">
        <v>945533.62840001984</v>
      </c>
      <c r="H8" s="26">
        <v>22865</v>
      </c>
      <c r="I8" s="28">
        <v>12087</v>
      </c>
    </row>
    <row r="9" spans="1:15" x14ac:dyDescent="0.25">
      <c r="A9" s="20"/>
      <c r="B9" s="461"/>
      <c r="C9">
        <v>2012</v>
      </c>
      <c r="D9" s="26">
        <v>831070.84890005109</v>
      </c>
      <c r="E9" s="20">
        <v>0.21219686384040015</v>
      </c>
      <c r="F9" s="26">
        <v>171621.96299999987</v>
      </c>
      <c r="G9" s="27">
        <v>1002692.8119000508</v>
      </c>
      <c r="H9" s="26">
        <v>24557</v>
      </c>
      <c r="I9" s="28">
        <v>12476</v>
      </c>
    </row>
    <row r="10" spans="1:15" x14ac:dyDescent="0.25">
      <c r="A10" s="20"/>
      <c r="B10" s="461"/>
      <c r="C10">
        <v>2013</v>
      </c>
      <c r="D10" s="26">
        <v>911077.37590005412</v>
      </c>
      <c r="E10" s="20">
        <v>9.6269201483717426E-2</v>
      </c>
      <c r="F10" s="26">
        <v>127770.20429999968</v>
      </c>
      <c r="G10" s="27">
        <v>1038847.5802000539</v>
      </c>
      <c r="H10" s="26">
        <v>25510</v>
      </c>
      <c r="I10" s="28">
        <v>12704</v>
      </c>
    </row>
    <row r="11" spans="1:15" x14ac:dyDescent="0.25">
      <c r="A11" s="20"/>
      <c r="B11" s="461"/>
      <c r="C11">
        <v>2014</v>
      </c>
      <c r="D11" s="26">
        <v>944499.68140004948</v>
      </c>
      <c r="E11" s="20">
        <v>3.6684376523977935E-2</v>
      </c>
      <c r="F11" s="26">
        <v>143708.15830000027</v>
      </c>
      <c r="G11" s="27">
        <v>1088207.8397000495</v>
      </c>
      <c r="H11" s="26">
        <v>26472</v>
      </c>
      <c r="I11" s="28">
        <v>12942</v>
      </c>
    </row>
    <row r="12" spans="1:15" x14ac:dyDescent="0.25">
      <c r="A12" s="20"/>
      <c r="B12" s="461"/>
      <c r="C12">
        <v>2015</v>
      </c>
      <c r="D12" s="26">
        <v>1016568.4044000484</v>
      </c>
      <c r="E12" s="20">
        <v>7.6303596940519913E-2</v>
      </c>
      <c r="F12" s="26">
        <v>300230.26849999966</v>
      </c>
      <c r="G12" s="27">
        <v>1316798.6729000483</v>
      </c>
      <c r="H12" s="26">
        <v>28854</v>
      </c>
      <c r="I12" s="28">
        <v>13507</v>
      </c>
      <c r="K12">
        <f>G17/G12</f>
        <v>1.9355100407939421</v>
      </c>
    </row>
    <row r="13" spans="1:15" x14ac:dyDescent="0.25">
      <c r="A13" s="20"/>
      <c r="B13" s="461"/>
      <c r="C13">
        <v>2016</v>
      </c>
      <c r="D13" s="26">
        <v>1065340.7061000613</v>
      </c>
      <c r="E13" s="20">
        <v>4.7977392853161716E-2</v>
      </c>
      <c r="F13" s="26">
        <v>482087.55959999748</v>
      </c>
      <c r="G13" s="27">
        <v>1547428.2657000588</v>
      </c>
      <c r="H13" s="26">
        <v>32504</v>
      </c>
      <c r="I13" s="28">
        <v>14911</v>
      </c>
    </row>
    <row r="14" spans="1:15" x14ac:dyDescent="0.25">
      <c r="A14" s="20"/>
      <c r="B14" s="461"/>
      <c r="C14">
        <v>2017</v>
      </c>
      <c r="D14" s="26">
        <v>1250283.3000001423</v>
      </c>
      <c r="E14" s="20">
        <v>0.22990572458134406</v>
      </c>
      <c r="F14" s="26">
        <v>511026.07829999959</v>
      </c>
      <c r="G14" s="27">
        <v>1761309.378300142</v>
      </c>
      <c r="H14" s="26">
        <v>36695</v>
      </c>
      <c r="I14" s="28">
        <v>17353</v>
      </c>
    </row>
    <row r="15" spans="1:15" x14ac:dyDescent="0.25">
      <c r="A15" s="20"/>
      <c r="B15" s="461"/>
      <c r="C15">
        <v>2018</v>
      </c>
      <c r="D15" s="26">
        <v>1496457.9438661372</v>
      </c>
      <c r="E15" s="20">
        <v>0.19689509078939693</v>
      </c>
      <c r="F15" s="26">
        <v>513430.33629999013</v>
      </c>
      <c r="G15" s="27">
        <v>2009888.2801661273</v>
      </c>
      <c r="H15" s="26">
        <v>41628</v>
      </c>
      <c r="I15" s="28">
        <v>20121</v>
      </c>
    </row>
    <row r="16" spans="1:15" x14ac:dyDescent="0.25">
      <c r="A16" s="20"/>
      <c r="B16" s="461"/>
      <c r="C16">
        <v>2019</v>
      </c>
      <c r="D16" s="26">
        <v>1706114.1131662549</v>
      </c>
      <c r="E16" s="20">
        <v>0.14010161138138355</v>
      </c>
      <c r="F16" s="26">
        <v>577546.96459998947</v>
      </c>
      <c r="G16" s="27">
        <v>2283661.0777662443</v>
      </c>
      <c r="H16" s="26">
        <v>47261</v>
      </c>
      <c r="I16" s="28">
        <v>23059</v>
      </c>
    </row>
    <row r="17" spans="2:12" x14ac:dyDescent="0.25">
      <c r="B17" s="461"/>
      <c r="C17">
        <v>2020</v>
      </c>
      <c r="D17" s="26">
        <v>1956084.8851022467</v>
      </c>
      <c r="E17" s="20">
        <v>0.14651468504183973</v>
      </c>
      <c r="F17" s="26">
        <v>592592.16799993475</v>
      </c>
      <c r="G17" s="27">
        <v>2548677.0531021813</v>
      </c>
      <c r="H17" s="26">
        <v>53255</v>
      </c>
      <c r="I17" s="28">
        <v>25763</v>
      </c>
      <c r="J17">
        <f>F17/F12-1</f>
        <v>0.97379221942085903</v>
      </c>
      <c r="K17">
        <f>G17/G16-1</f>
        <v>0.11604873328889997</v>
      </c>
      <c r="L17">
        <f>F17/G17</f>
        <v>0.23250971215778299</v>
      </c>
    </row>
    <row r="18" spans="2:12" x14ac:dyDescent="0.25">
      <c r="I18" s="78" t="s">
        <v>219</v>
      </c>
    </row>
    <row r="20" spans="2:12" x14ac:dyDescent="0.25">
      <c r="G20" s="31" t="s">
        <v>221</v>
      </c>
      <c r="H20" s="31" t="s">
        <v>222</v>
      </c>
      <c r="I20" s="31"/>
    </row>
    <row r="21" spans="2:12" x14ac:dyDescent="0.25">
      <c r="G21" s="31"/>
      <c r="H21" s="31" t="s">
        <v>223</v>
      </c>
      <c r="I21" s="31"/>
    </row>
    <row r="22" spans="2:12" x14ac:dyDescent="0.25">
      <c r="G22" s="31"/>
      <c r="H22" s="239" t="s">
        <v>224</v>
      </c>
      <c r="I22" s="31"/>
    </row>
  </sheetData>
  <dataConsolidate link="1"/>
  <mergeCells count="2">
    <mergeCell ref="B2:B3"/>
    <mergeCell ref="B4:B17"/>
  </mergeCells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tabColor rgb="FF92D050"/>
  </sheetPr>
  <dimension ref="B1:P43"/>
  <sheetViews>
    <sheetView zoomScale="75" zoomScaleNormal="100" workbookViewId="0">
      <selection activeCell="C1" sqref="C1"/>
    </sheetView>
  </sheetViews>
  <sheetFormatPr baseColWidth="10" defaultColWidth="11.42578125" defaultRowHeight="15" x14ac:dyDescent="0.25"/>
  <cols>
    <col min="2" max="2" width="29.7109375" customWidth="1"/>
    <col min="3" max="3" width="13" customWidth="1"/>
    <col min="4" max="4" width="11" customWidth="1"/>
    <col min="5" max="5" width="14" customWidth="1"/>
    <col min="6" max="6" width="9.140625" customWidth="1"/>
    <col min="7" max="7" width="14.42578125" customWidth="1"/>
    <col min="8" max="8" width="0" hidden="1" customWidth="1"/>
    <col min="9" max="9" width="10.140625" hidden="1" customWidth="1"/>
    <col min="10" max="10" width="11.42578125" customWidth="1"/>
    <col min="11" max="11" width="10.5703125" customWidth="1"/>
    <col min="12" max="12" width="8.85546875" customWidth="1"/>
    <col min="13" max="13" width="9" bestFit="1" customWidth="1"/>
    <col min="14" max="14" width="13.42578125" customWidth="1"/>
    <col min="15" max="15" width="8.140625" customWidth="1"/>
    <col min="16" max="16" width="9.42578125" customWidth="1"/>
  </cols>
  <sheetData>
    <row r="1" spans="2:16" x14ac:dyDescent="0.25">
      <c r="C1" s="78" t="s">
        <v>225</v>
      </c>
    </row>
    <row r="4" spans="2:16" x14ac:dyDescent="0.25">
      <c r="B4" s="462" t="s">
        <v>226</v>
      </c>
      <c r="C4" s="464" t="s">
        <v>227</v>
      </c>
      <c r="D4" s="464"/>
      <c r="E4" s="465" t="s">
        <v>228</v>
      </c>
      <c r="F4" s="465"/>
      <c r="G4" s="466" t="s">
        <v>229</v>
      </c>
      <c r="H4" s="466"/>
      <c r="I4" s="466"/>
      <c r="J4" s="466"/>
      <c r="K4" s="466"/>
      <c r="L4" s="466"/>
      <c r="M4" s="466"/>
      <c r="N4" s="467" t="s">
        <v>230</v>
      </c>
      <c r="O4" s="468"/>
      <c r="P4" s="468"/>
    </row>
    <row r="5" spans="2:16" x14ac:dyDescent="0.25">
      <c r="B5" s="463"/>
      <c r="C5" s="464"/>
      <c r="D5" s="464"/>
      <c r="E5" s="465"/>
      <c r="F5" s="465"/>
      <c r="G5" s="436" t="s">
        <v>113</v>
      </c>
      <c r="H5" s="436" t="s">
        <v>231</v>
      </c>
      <c r="I5" s="436" t="s">
        <v>232</v>
      </c>
      <c r="J5" s="436" t="s">
        <v>233</v>
      </c>
      <c r="K5" s="466" t="s">
        <v>234</v>
      </c>
      <c r="L5" s="466"/>
      <c r="M5" s="466"/>
      <c r="N5" s="467"/>
      <c r="O5" s="468"/>
      <c r="P5" s="468"/>
    </row>
    <row r="6" spans="2:16" ht="45" x14ac:dyDescent="0.25">
      <c r="B6" s="463"/>
      <c r="C6" s="434">
        <v>2020</v>
      </c>
      <c r="D6" s="416" t="s">
        <v>235</v>
      </c>
      <c r="E6" s="435">
        <v>2020</v>
      </c>
      <c r="F6" s="32" t="s">
        <v>235</v>
      </c>
      <c r="G6" s="436">
        <v>2020</v>
      </c>
      <c r="H6" s="436">
        <v>2020</v>
      </c>
      <c r="I6" s="436">
        <v>2020</v>
      </c>
      <c r="J6" s="436">
        <v>2020</v>
      </c>
      <c r="K6" s="436">
        <v>2020</v>
      </c>
      <c r="L6" s="436" t="s">
        <v>236</v>
      </c>
      <c r="M6" s="33" t="s">
        <v>235</v>
      </c>
      <c r="N6" s="439">
        <v>2020</v>
      </c>
      <c r="O6" s="34" t="s">
        <v>235</v>
      </c>
      <c r="P6" s="437" t="s">
        <v>237</v>
      </c>
    </row>
    <row r="7" spans="2:16" x14ac:dyDescent="0.25">
      <c r="B7" s="35" t="s">
        <v>145</v>
      </c>
      <c r="C7" s="36">
        <v>18966</v>
      </c>
      <c r="D7" s="37">
        <v>0.1104215456674473</v>
      </c>
      <c r="E7" s="38">
        <v>323022</v>
      </c>
      <c r="F7" s="39">
        <v>0.23708344486203042</v>
      </c>
      <c r="G7" s="40">
        <v>70580</v>
      </c>
      <c r="H7" s="41">
        <v>75303</v>
      </c>
      <c r="I7" s="42">
        <v>4811</v>
      </c>
      <c r="J7" s="40">
        <v>80113</v>
      </c>
      <c r="K7" s="40">
        <v>150693</v>
      </c>
      <c r="L7" s="240">
        <v>0.31810910450381663</v>
      </c>
      <c r="M7" s="43">
        <v>-0.10983680758219823</v>
      </c>
      <c r="N7" s="44">
        <v>473715.30040000036</v>
      </c>
      <c r="O7" s="45">
        <v>0.10063196729606359</v>
      </c>
      <c r="P7" s="253">
        <v>5.3170233128845411E-2</v>
      </c>
    </row>
    <row r="8" spans="2:16" x14ac:dyDescent="0.25">
      <c r="B8" s="35" t="s">
        <v>147</v>
      </c>
      <c r="C8" s="46">
        <v>6245</v>
      </c>
      <c r="D8" s="47">
        <v>0.20676328502415459</v>
      </c>
      <c r="E8" s="48">
        <v>93796</v>
      </c>
      <c r="F8" s="49">
        <v>0.63532263607049067</v>
      </c>
      <c r="G8" s="50">
        <v>19368</v>
      </c>
      <c r="H8" s="51">
        <v>17043</v>
      </c>
      <c r="I8" s="52">
        <v>186</v>
      </c>
      <c r="J8" s="50">
        <v>17229</v>
      </c>
      <c r="K8" s="50">
        <v>36596</v>
      </c>
      <c r="L8" s="241">
        <v>0.28066191925798095</v>
      </c>
      <c r="M8" s="53">
        <v>1.8176259820277933E-2</v>
      </c>
      <c r="N8" s="54">
        <v>130392.49570000015</v>
      </c>
      <c r="O8" s="55">
        <v>0.39757143347240137</v>
      </c>
      <c r="P8" s="254">
        <v>6.1477765220630254E-2</v>
      </c>
    </row>
    <row r="9" spans="2:16" x14ac:dyDescent="0.25">
      <c r="B9" s="35" t="s">
        <v>149</v>
      </c>
      <c r="C9" s="46">
        <v>3292</v>
      </c>
      <c r="D9" s="47">
        <v>1.8249304051964121E-2</v>
      </c>
      <c r="E9" s="48">
        <v>21052</v>
      </c>
      <c r="F9" s="49">
        <v>0.11262676918764371</v>
      </c>
      <c r="G9" s="50">
        <v>4759</v>
      </c>
      <c r="H9" s="51">
        <v>9711</v>
      </c>
      <c r="I9" s="52">
        <v>934</v>
      </c>
      <c r="J9" s="50">
        <v>10646</v>
      </c>
      <c r="K9" s="50">
        <v>15405</v>
      </c>
      <c r="L9" s="241">
        <v>0.42254394277872181</v>
      </c>
      <c r="M9" s="53">
        <v>0.15738406350352155</v>
      </c>
      <c r="N9" s="54">
        <v>36457.235900000102</v>
      </c>
      <c r="O9" s="55">
        <v>0.13110935802412668</v>
      </c>
      <c r="P9" s="254">
        <v>0.11680481576055472</v>
      </c>
    </row>
    <row r="10" spans="2:16" x14ac:dyDescent="0.25">
      <c r="B10" s="35" t="s">
        <v>151</v>
      </c>
      <c r="C10" s="46">
        <v>2620</v>
      </c>
      <c r="D10" s="47">
        <v>0.11631870472944184</v>
      </c>
      <c r="E10" s="48">
        <v>26218</v>
      </c>
      <c r="F10" s="49">
        <v>0.16761699434718236</v>
      </c>
      <c r="G10" s="50">
        <v>686</v>
      </c>
      <c r="H10" s="51">
        <v>952</v>
      </c>
      <c r="I10" s="52">
        <v>88</v>
      </c>
      <c r="J10" s="50">
        <v>1040</v>
      </c>
      <c r="K10" s="50">
        <v>1725</v>
      </c>
      <c r="L10" s="241">
        <v>6.1740176885631839E-2</v>
      </c>
      <c r="M10" s="53">
        <v>-0.13570678897152219</v>
      </c>
      <c r="N10" s="54">
        <v>27943.230600000006</v>
      </c>
      <c r="O10" s="55">
        <v>0.14285395389317745</v>
      </c>
      <c r="P10" s="254">
        <v>0.4625979736776758</v>
      </c>
    </row>
    <row r="11" spans="2:16" x14ac:dyDescent="0.25">
      <c r="B11" s="56" t="s">
        <v>153</v>
      </c>
      <c r="C11" s="57">
        <v>20168</v>
      </c>
      <c r="D11" s="58">
        <v>0.12125423917273587</v>
      </c>
      <c r="E11" s="59">
        <v>464089</v>
      </c>
      <c r="F11" s="60">
        <v>0.28968028559603953</v>
      </c>
      <c r="G11" s="61">
        <v>95392</v>
      </c>
      <c r="H11" s="62">
        <v>103008</v>
      </c>
      <c r="I11" s="63">
        <v>6019</v>
      </c>
      <c r="J11" s="61">
        <v>109027</v>
      </c>
      <c r="K11" s="61">
        <v>204419</v>
      </c>
      <c r="L11" s="242">
        <v>0.30578434663613197</v>
      </c>
      <c r="M11" s="64">
        <v>-7.3079870209814948E-2</v>
      </c>
      <c r="N11" s="65">
        <v>668508.26260001143</v>
      </c>
      <c r="O11" s="66">
        <v>0.15183758834077002</v>
      </c>
      <c r="P11" s="255">
        <v>5.8626141428535346E-2</v>
      </c>
    </row>
    <row r="12" spans="2:16" x14ac:dyDescent="0.25">
      <c r="B12" s="35" t="s">
        <v>154</v>
      </c>
      <c r="C12" s="46">
        <v>28382</v>
      </c>
      <c r="D12" s="47">
        <v>0.19047019839771823</v>
      </c>
      <c r="E12" s="48">
        <v>753829</v>
      </c>
      <c r="F12" s="49">
        <v>8.4533959818391222E-2</v>
      </c>
      <c r="G12" s="50">
        <v>72010</v>
      </c>
      <c r="H12" s="51">
        <v>67009</v>
      </c>
      <c r="I12" s="52">
        <v>264</v>
      </c>
      <c r="J12" s="50">
        <v>67272</v>
      </c>
      <c r="K12" s="50">
        <v>139282</v>
      </c>
      <c r="L12" s="241">
        <v>0.15595182160478124</v>
      </c>
      <c r="M12" s="53">
        <v>6.7838262431841059E-2</v>
      </c>
      <c r="N12" s="54">
        <v>893111.26710000134</v>
      </c>
      <c r="O12" s="55">
        <v>8.1895958328707982E-2</v>
      </c>
      <c r="P12" s="254">
        <v>0.11289280881500846</v>
      </c>
    </row>
    <row r="13" spans="2:16" x14ac:dyDescent="0.25">
      <c r="B13" s="35" t="s">
        <v>156</v>
      </c>
      <c r="C13" s="46">
        <v>35416</v>
      </c>
      <c r="D13" s="47">
        <v>0.10423097309263243</v>
      </c>
      <c r="E13" s="48">
        <v>486659</v>
      </c>
      <c r="F13" s="49">
        <v>0.10955615361547245</v>
      </c>
      <c r="G13" s="50">
        <v>61494</v>
      </c>
      <c r="H13" s="51">
        <v>78181</v>
      </c>
      <c r="I13" s="52">
        <v>871</v>
      </c>
      <c r="J13" s="50">
        <v>79051</v>
      </c>
      <c r="K13" s="50">
        <v>140545</v>
      </c>
      <c r="L13" s="241">
        <v>0.22408186591539006</v>
      </c>
      <c r="M13" s="53">
        <v>6.1421365547805584E-2</v>
      </c>
      <c r="N13" s="54">
        <v>627204.26896600239</v>
      </c>
      <c r="O13" s="55">
        <v>9.8394302576302592E-2</v>
      </c>
      <c r="P13" s="254">
        <v>0.13183470515869186</v>
      </c>
    </row>
    <row r="14" spans="2:16" x14ac:dyDescent="0.25">
      <c r="B14" s="56" t="s">
        <v>238</v>
      </c>
      <c r="C14" s="57">
        <v>35819</v>
      </c>
      <c r="D14" s="58">
        <v>0.17612871449679857</v>
      </c>
      <c r="E14" s="59">
        <v>1240488</v>
      </c>
      <c r="F14" s="60">
        <v>9.4214753553309119E-2</v>
      </c>
      <c r="G14" s="61">
        <v>133504</v>
      </c>
      <c r="H14" s="62">
        <v>145189</v>
      </c>
      <c r="I14" s="63">
        <v>1134</v>
      </c>
      <c r="J14" s="61">
        <v>146324</v>
      </c>
      <c r="K14" s="61">
        <v>279827</v>
      </c>
      <c r="L14" s="242">
        <v>0.1840587859965441</v>
      </c>
      <c r="M14" s="64">
        <v>6.4605666369947648E-2</v>
      </c>
      <c r="N14" s="65">
        <v>1520315.5360660281</v>
      </c>
      <c r="O14" s="66">
        <v>8.8641897273127393E-2</v>
      </c>
      <c r="P14" s="255">
        <v>0.12000612978274385</v>
      </c>
    </row>
    <row r="15" spans="2:16" x14ac:dyDescent="0.25">
      <c r="B15" s="56" t="s">
        <v>72</v>
      </c>
      <c r="C15" s="57">
        <v>14958</v>
      </c>
      <c r="D15" s="58">
        <v>8.7775434513853542E-2</v>
      </c>
      <c r="E15" s="59">
        <v>38209</v>
      </c>
      <c r="F15" s="60">
        <v>0.18623249359488964</v>
      </c>
      <c r="G15" s="61">
        <v>1651</v>
      </c>
      <c r="H15" s="62">
        <v>2280</v>
      </c>
      <c r="I15" s="63">
        <v>47</v>
      </c>
      <c r="J15" s="61">
        <v>2327</v>
      </c>
      <c r="K15" s="61">
        <v>3977</v>
      </c>
      <c r="L15" s="242">
        <v>9.4282172574550266E-2</v>
      </c>
      <c r="M15" s="64">
        <v>-7.7528679470512091E-2</v>
      </c>
      <c r="N15" s="65">
        <v>42186.841811000406</v>
      </c>
      <c r="O15" s="66">
        <v>0.15509349007791734</v>
      </c>
      <c r="P15" s="255">
        <v>9.3884356727177334E-2</v>
      </c>
    </row>
    <row r="16" spans="2:16" x14ac:dyDescent="0.25">
      <c r="B16" s="56" t="s">
        <v>71</v>
      </c>
      <c r="C16" s="57">
        <v>13531</v>
      </c>
      <c r="D16" s="58">
        <v>8.4910198845413731E-2</v>
      </c>
      <c r="E16" s="59">
        <v>39809</v>
      </c>
      <c r="F16" s="60">
        <v>0.12789320007220392</v>
      </c>
      <c r="G16" s="61">
        <v>5872</v>
      </c>
      <c r="H16" s="62">
        <v>6827</v>
      </c>
      <c r="I16" s="63">
        <v>4171</v>
      </c>
      <c r="J16" s="61">
        <v>10999</v>
      </c>
      <c r="K16" s="61">
        <v>16871</v>
      </c>
      <c r="L16" s="242">
        <v>0.29765051650965163</v>
      </c>
      <c r="M16" s="64">
        <v>-2.0518654613888222E-2</v>
      </c>
      <c r="N16" s="65">
        <v>56680.428099919198</v>
      </c>
      <c r="O16" s="66">
        <v>7.9220091306138482E-2</v>
      </c>
      <c r="P16" s="255">
        <v>0.14547244334347764</v>
      </c>
    </row>
    <row r="17" spans="2:16" s="209" customFormat="1" x14ac:dyDescent="0.25">
      <c r="B17" s="245" t="s">
        <v>239</v>
      </c>
      <c r="C17" s="246">
        <v>3012</v>
      </c>
      <c r="D17" s="47">
        <v>0.16563467492260062</v>
      </c>
      <c r="E17" s="247">
        <v>11886</v>
      </c>
      <c r="F17" s="49">
        <v>0.11488936039501685</v>
      </c>
      <c r="G17" s="248">
        <v>2383</v>
      </c>
      <c r="H17" s="249">
        <v>2378</v>
      </c>
      <c r="I17" s="250">
        <v>994</v>
      </c>
      <c r="J17" s="248">
        <v>3373</v>
      </c>
      <c r="K17" s="248">
        <v>5756</v>
      </c>
      <c r="L17" s="251">
        <v>0.32626760395202631</v>
      </c>
      <c r="M17" s="53">
        <v>0.25415190776096486</v>
      </c>
      <c r="N17" s="252">
        <v>17641.486100000053</v>
      </c>
      <c r="O17" s="55">
        <v>0.15679921264543836</v>
      </c>
      <c r="P17" s="254">
        <v>0.43652998045183611</v>
      </c>
    </row>
    <row r="18" spans="2:16" s="209" customFormat="1" x14ac:dyDescent="0.25">
      <c r="B18" s="245" t="s">
        <v>240</v>
      </c>
      <c r="C18" s="246">
        <v>8302</v>
      </c>
      <c r="D18" s="47">
        <v>5.3553299492385784E-2</v>
      </c>
      <c r="E18" s="247">
        <v>23084</v>
      </c>
      <c r="F18" s="49">
        <v>0.15133106002002131</v>
      </c>
      <c r="G18" s="248">
        <v>2840</v>
      </c>
      <c r="H18" s="249">
        <v>3808</v>
      </c>
      <c r="I18" s="250">
        <v>2858</v>
      </c>
      <c r="J18" s="248">
        <v>6666</v>
      </c>
      <c r="K18" s="248">
        <v>9506</v>
      </c>
      <c r="L18" s="251">
        <v>0.29168850895552351</v>
      </c>
      <c r="M18" s="53">
        <v>-0.14713622264656992</v>
      </c>
      <c r="N18" s="252">
        <v>32589.874499919213</v>
      </c>
      <c r="O18" s="55">
        <v>4.4690141080668988E-2</v>
      </c>
      <c r="P18" s="254">
        <v>0.26759731744701171</v>
      </c>
    </row>
    <row r="19" spans="2:16" s="209" customFormat="1" x14ac:dyDescent="0.25">
      <c r="B19" s="245" t="s">
        <v>241</v>
      </c>
      <c r="C19" s="246">
        <v>4688</v>
      </c>
      <c r="D19" s="47">
        <v>4.0159751497670371E-2</v>
      </c>
      <c r="E19" s="247">
        <v>4840</v>
      </c>
      <c r="F19" s="49">
        <v>5.563742968517825E-2</v>
      </c>
      <c r="G19" s="248">
        <v>650</v>
      </c>
      <c r="H19" s="249">
        <v>641</v>
      </c>
      <c r="I19" s="250">
        <v>319</v>
      </c>
      <c r="J19" s="248">
        <v>959</v>
      </c>
      <c r="K19" s="248">
        <v>1609</v>
      </c>
      <c r="L19" s="251">
        <v>0.24949675282512851</v>
      </c>
      <c r="M19" s="53">
        <v>8.0705024042844076E-2</v>
      </c>
      <c r="N19" s="252">
        <v>6449.0674999999319</v>
      </c>
      <c r="O19" s="55">
        <v>6.1782202447908198E-2</v>
      </c>
      <c r="P19" s="254">
        <v>2.8356274458074714E-2</v>
      </c>
    </row>
    <row r="20" spans="2:16" x14ac:dyDescent="0.25">
      <c r="B20" s="56" t="s">
        <v>163</v>
      </c>
      <c r="C20" s="57">
        <v>9784</v>
      </c>
      <c r="D20" s="58">
        <v>0.21254182674433014</v>
      </c>
      <c r="E20" s="59">
        <v>79752</v>
      </c>
      <c r="F20" s="60">
        <v>0.16166612827087598</v>
      </c>
      <c r="G20" s="61">
        <v>26564</v>
      </c>
      <c r="H20" s="62">
        <v>21430</v>
      </c>
      <c r="I20" s="63">
        <v>9696</v>
      </c>
      <c r="J20" s="61">
        <v>31127</v>
      </c>
      <c r="K20" s="61">
        <v>57691</v>
      </c>
      <c r="L20" s="242">
        <v>0.41974607611516485</v>
      </c>
      <c r="M20" s="64">
        <v>0.31275215641409126</v>
      </c>
      <c r="N20" s="65">
        <v>137442.47030000028</v>
      </c>
      <c r="O20" s="66">
        <v>0.22063374578872105</v>
      </c>
      <c r="P20" s="255">
        <v>0.17267856821585473</v>
      </c>
    </row>
    <row r="21" spans="2:16" x14ac:dyDescent="0.25">
      <c r="B21" s="56" t="s">
        <v>165</v>
      </c>
      <c r="C21" s="57">
        <v>3604</v>
      </c>
      <c r="D21" s="58">
        <v>9.8445595854922283E-2</v>
      </c>
      <c r="E21" s="59">
        <v>9047</v>
      </c>
      <c r="F21" s="60">
        <v>8.5209752679708262E-2</v>
      </c>
      <c r="G21" s="61">
        <v>1233</v>
      </c>
      <c r="H21" s="62">
        <v>960</v>
      </c>
      <c r="I21" s="63">
        <v>481</v>
      </c>
      <c r="J21" s="61">
        <v>1441</v>
      </c>
      <c r="K21" s="61">
        <v>2674</v>
      </c>
      <c r="L21" s="242">
        <v>0.22813274728739472</v>
      </c>
      <c r="M21" s="64">
        <v>0.45092868407171793</v>
      </c>
      <c r="N21" s="65">
        <v>11721.038000000211</v>
      </c>
      <c r="O21" s="66">
        <v>0.15141960608276192</v>
      </c>
      <c r="P21" s="255">
        <v>0.19859097609325851</v>
      </c>
    </row>
    <row r="22" spans="2:16" x14ac:dyDescent="0.25">
      <c r="B22" s="56" t="s">
        <v>29</v>
      </c>
      <c r="C22" s="57">
        <v>26090</v>
      </c>
      <c r="D22" s="58">
        <v>1.0359513486551818E-3</v>
      </c>
      <c r="E22" s="59">
        <v>84690</v>
      </c>
      <c r="F22" s="60">
        <v>0.24376993591699214</v>
      </c>
      <c r="G22" s="61">
        <v>14461</v>
      </c>
      <c r="H22" s="62">
        <v>11836</v>
      </c>
      <c r="I22" s="63">
        <v>835</v>
      </c>
      <c r="J22" s="61">
        <v>12671</v>
      </c>
      <c r="K22" s="61">
        <v>27132</v>
      </c>
      <c r="L22" s="242">
        <v>0.24263510088449</v>
      </c>
      <c r="M22" s="64">
        <v>1.0913336158878007E-2</v>
      </c>
      <c r="N22" s="65">
        <v>111822.4762250084</v>
      </c>
      <c r="O22" s="66">
        <v>0.17793598155357079</v>
      </c>
      <c r="P22" s="255">
        <v>8.7649388439196951E-2</v>
      </c>
    </row>
    <row r="23" spans="2:16" x14ac:dyDescent="0.25">
      <c r="B23" s="67" t="s">
        <v>30</v>
      </c>
      <c r="C23" s="68">
        <v>53255</v>
      </c>
      <c r="D23" s="243">
        <v>0.12682761685110344</v>
      </c>
      <c r="E23" s="69">
        <v>1956085</v>
      </c>
      <c r="F23" s="70">
        <v>0.14651468504183982</v>
      </c>
      <c r="G23" s="71">
        <v>278677</v>
      </c>
      <c r="H23" s="72">
        <v>291531</v>
      </c>
      <c r="I23" s="73">
        <v>22385</v>
      </c>
      <c r="J23" s="71">
        <v>313916</v>
      </c>
      <c r="K23" s="71">
        <v>592592</v>
      </c>
      <c r="L23" s="244">
        <v>0.23250971215780111</v>
      </c>
      <c r="M23" s="74">
        <v>2.6050181755101921E-2</v>
      </c>
      <c r="N23" s="75">
        <v>2548677.0531020057</v>
      </c>
      <c r="O23" s="76">
        <v>0.11604873328884119</v>
      </c>
      <c r="P23" s="256">
        <v>9.4903701426700141E-2</v>
      </c>
    </row>
    <row r="24" spans="2:16" x14ac:dyDescent="0.25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8"/>
    </row>
    <row r="27" spans="2:16" x14ac:dyDescent="0.25">
      <c r="C27" s="423"/>
      <c r="D27" s="423"/>
      <c r="E27" s="423"/>
      <c r="F27" s="423"/>
      <c r="G27" s="423"/>
      <c r="H27" s="423"/>
      <c r="I27" s="423"/>
      <c r="J27" s="423"/>
      <c r="K27" s="423"/>
      <c r="L27" s="423"/>
      <c r="M27" s="423"/>
    </row>
    <row r="28" spans="2:16" x14ac:dyDescent="0.25"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</row>
    <row r="29" spans="2:16" x14ac:dyDescent="0.25">
      <c r="C29" s="423"/>
      <c r="D29" s="423"/>
      <c r="E29" s="423"/>
      <c r="F29" s="423"/>
      <c r="G29" s="423"/>
      <c r="H29" s="423"/>
      <c r="I29" s="423"/>
      <c r="J29" s="423"/>
      <c r="K29" s="423"/>
      <c r="L29" s="423"/>
      <c r="M29" s="423"/>
    </row>
    <row r="30" spans="2:16" x14ac:dyDescent="0.25">
      <c r="C30" s="423"/>
      <c r="D30" s="423"/>
      <c r="E30" s="423"/>
      <c r="F30" s="423"/>
      <c r="G30" s="423"/>
      <c r="H30" s="423"/>
      <c r="I30" s="423"/>
      <c r="J30" s="423"/>
      <c r="K30" s="423"/>
      <c r="L30" s="423"/>
      <c r="M30" s="423"/>
    </row>
    <row r="31" spans="2:16" x14ac:dyDescent="0.25">
      <c r="C31" s="423"/>
      <c r="D31" s="423"/>
      <c r="E31" s="423"/>
      <c r="F31" s="423"/>
      <c r="G31" s="423"/>
      <c r="H31" s="423"/>
      <c r="I31" s="423"/>
      <c r="J31" s="423"/>
      <c r="K31" s="423"/>
      <c r="L31" s="423"/>
      <c r="M31" s="423"/>
    </row>
    <row r="32" spans="2:16" x14ac:dyDescent="0.25"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</row>
    <row r="33" spans="3:13" x14ac:dyDescent="0.25">
      <c r="C33" s="423"/>
      <c r="D33" s="423"/>
      <c r="E33" s="423"/>
      <c r="F33" s="423"/>
      <c r="G33" s="423"/>
      <c r="H33" s="423"/>
      <c r="I33" s="423"/>
      <c r="J33" s="423"/>
      <c r="K33" s="423"/>
      <c r="L33" s="423"/>
      <c r="M33" s="423"/>
    </row>
    <row r="34" spans="3:13" x14ac:dyDescent="0.25">
      <c r="C34" s="423"/>
      <c r="D34" s="423"/>
      <c r="E34" s="423"/>
      <c r="F34" s="423"/>
      <c r="G34" s="423"/>
      <c r="H34" s="423"/>
      <c r="I34" s="423"/>
      <c r="J34" s="423"/>
      <c r="K34" s="423"/>
      <c r="L34" s="423"/>
      <c r="M34" s="423"/>
    </row>
    <row r="35" spans="3:13" x14ac:dyDescent="0.25"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</row>
    <row r="36" spans="3:13" x14ac:dyDescent="0.25"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</row>
    <row r="37" spans="3:13" x14ac:dyDescent="0.25"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</row>
    <row r="38" spans="3:13" x14ac:dyDescent="0.25"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</row>
    <row r="39" spans="3:13" x14ac:dyDescent="0.25"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</row>
    <row r="40" spans="3:13" x14ac:dyDescent="0.25">
      <c r="C40" s="423"/>
      <c r="D40" s="423"/>
      <c r="E40" s="423"/>
      <c r="F40" s="423"/>
      <c r="G40" s="423"/>
      <c r="H40" s="423"/>
      <c r="I40" s="423"/>
      <c r="J40" s="423"/>
      <c r="K40" s="423"/>
      <c r="L40" s="423"/>
      <c r="M40" s="423"/>
    </row>
    <row r="41" spans="3:13" x14ac:dyDescent="0.25"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</row>
    <row r="42" spans="3:13" x14ac:dyDescent="0.25"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</row>
    <row r="43" spans="3:13" x14ac:dyDescent="0.25">
      <c r="C43" s="423"/>
      <c r="D43" s="423"/>
      <c r="E43" s="423"/>
      <c r="F43" s="423"/>
      <c r="G43" s="423"/>
      <c r="H43" s="423"/>
      <c r="I43" s="423"/>
      <c r="J43" s="423"/>
      <c r="K43" s="423"/>
      <c r="L43" s="423"/>
      <c r="M43" s="423"/>
    </row>
  </sheetData>
  <mergeCells count="6">
    <mergeCell ref="B4:B6"/>
    <mergeCell ref="C4:D5"/>
    <mergeCell ref="E4:F5"/>
    <mergeCell ref="G4:M4"/>
    <mergeCell ref="N4:P5"/>
    <mergeCell ref="K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rgb="FF92D050"/>
  </sheetPr>
  <dimension ref="A4:P37"/>
  <sheetViews>
    <sheetView zoomScale="70" zoomScaleNormal="70" workbookViewId="0">
      <selection activeCell="K20" sqref="K20"/>
    </sheetView>
  </sheetViews>
  <sheetFormatPr baseColWidth="10" defaultColWidth="11.42578125" defaultRowHeight="15" x14ac:dyDescent="0.25"/>
  <sheetData>
    <row r="4" spans="1:16" x14ac:dyDescent="0.25">
      <c r="A4" s="29" t="s">
        <v>242</v>
      </c>
    </row>
    <row r="5" spans="1:16" x14ac:dyDescent="0.25">
      <c r="A5" s="29"/>
      <c r="B5" t="s">
        <v>243</v>
      </c>
      <c r="C5" s="79">
        <v>2015</v>
      </c>
    </row>
    <row r="6" spans="1:16" ht="18.75" x14ac:dyDescent="0.25">
      <c r="A6" s="29"/>
      <c r="P6" s="80" t="s">
        <v>244</v>
      </c>
    </row>
    <row r="7" spans="1:16" x14ac:dyDescent="0.25">
      <c r="A7" s="29"/>
    </row>
    <row r="8" spans="1:16" x14ac:dyDescent="0.25">
      <c r="A8" s="29"/>
      <c r="D8" s="81">
        <v>2013</v>
      </c>
      <c r="E8" s="81">
        <v>2014</v>
      </c>
      <c r="F8" s="81">
        <v>2015</v>
      </c>
      <c r="G8" s="81">
        <v>2016</v>
      </c>
      <c r="H8" s="81">
        <v>2017</v>
      </c>
      <c r="I8" s="81">
        <v>2018</v>
      </c>
      <c r="J8" s="81">
        <v>2019</v>
      </c>
      <c r="K8" s="81">
        <v>2020</v>
      </c>
    </row>
    <row r="9" spans="1:16" x14ac:dyDescent="0.25">
      <c r="A9" s="29"/>
      <c r="B9" t="s">
        <v>152</v>
      </c>
      <c r="C9" t="s">
        <v>153</v>
      </c>
      <c r="D9" s="20">
        <v>0.65220160874201993</v>
      </c>
      <c r="E9" s="20">
        <v>0.72294393302666893</v>
      </c>
      <c r="F9" s="20">
        <v>1</v>
      </c>
      <c r="G9" s="20">
        <v>1.2016467768131065</v>
      </c>
      <c r="H9" s="20">
        <v>1.3254652423836399</v>
      </c>
      <c r="I9" s="20">
        <v>1.6495393405562722</v>
      </c>
      <c r="J9" s="20">
        <v>1.9453096091444095</v>
      </c>
      <c r="K9" s="20">
        <v>2.2406807287729591</v>
      </c>
    </row>
    <row r="10" spans="1:16" x14ac:dyDescent="0.25">
      <c r="A10" s="29"/>
      <c r="B10" t="s">
        <v>157</v>
      </c>
      <c r="C10" t="s">
        <v>158</v>
      </c>
      <c r="D10" s="20">
        <v>0.80071683325934717</v>
      </c>
      <c r="E10" s="20">
        <v>0.84859436100874552</v>
      </c>
      <c r="F10" s="20">
        <v>1</v>
      </c>
      <c r="G10" s="20">
        <v>1.1891019458699366</v>
      </c>
      <c r="H10" s="20">
        <v>1.3654077380488827</v>
      </c>
      <c r="I10" s="20">
        <v>1.5029412712337402</v>
      </c>
      <c r="J10" s="20">
        <v>1.6562574768829761</v>
      </c>
      <c r="K10" s="20">
        <v>1.8030712820066872</v>
      </c>
    </row>
    <row r="11" spans="1:16" x14ac:dyDescent="0.25">
      <c r="A11" s="29"/>
      <c r="B11" t="s">
        <v>159</v>
      </c>
      <c r="C11" t="s">
        <v>160</v>
      </c>
      <c r="D11" s="20">
        <v>0.84056693081813938</v>
      </c>
      <c r="E11" s="20">
        <v>0.91447500127495285</v>
      </c>
      <c r="F11" s="20">
        <v>1</v>
      </c>
      <c r="G11" s="20">
        <v>1.0798207557357036</v>
      </c>
      <c r="H11" s="20">
        <v>1.2866651804232156</v>
      </c>
      <c r="I11" s="20">
        <v>1.5733416444590453</v>
      </c>
      <c r="J11" s="20">
        <v>1.8852019859571174</v>
      </c>
      <c r="K11" s="20">
        <v>2.1775845414610266</v>
      </c>
    </row>
    <row r="12" spans="1:16" x14ac:dyDescent="0.25">
      <c r="A12" s="29"/>
      <c r="B12" t="s">
        <v>161</v>
      </c>
      <c r="C12" t="s">
        <v>71</v>
      </c>
      <c r="D12" s="20">
        <v>0.80876020405278037</v>
      </c>
      <c r="E12" s="20">
        <v>0.8835774853699806</v>
      </c>
      <c r="F12" s="20">
        <v>1</v>
      </c>
      <c r="G12" s="20">
        <v>1.0771276334308035</v>
      </c>
      <c r="H12" s="20">
        <v>1.241910006148109</v>
      </c>
      <c r="I12" s="20">
        <v>1.4487732705538166</v>
      </c>
      <c r="J12" s="20">
        <v>1.6805686476698494</v>
      </c>
      <c r="K12" s="20">
        <v>1.8137034493844635</v>
      </c>
    </row>
    <row r="13" spans="1:16" x14ac:dyDescent="0.25">
      <c r="A13" s="29"/>
      <c r="B13" t="s">
        <v>162</v>
      </c>
      <c r="C13" t="s">
        <v>163</v>
      </c>
      <c r="D13" s="20">
        <v>0.91230945136179364</v>
      </c>
      <c r="E13" s="20">
        <v>0.93018564798622561</v>
      </c>
      <c r="F13" s="20">
        <v>1</v>
      </c>
      <c r="G13" s="20">
        <v>1.0304911011450444</v>
      </c>
      <c r="H13" s="20">
        <v>1.1454268914042789</v>
      </c>
      <c r="I13" s="20">
        <v>1.3328575286630489</v>
      </c>
      <c r="J13" s="20">
        <v>1.6427275479675039</v>
      </c>
      <c r="K13" s="20">
        <v>2.0051686801858981</v>
      </c>
    </row>
    <row r="14" spans="1:16" x14ac:dyDescent="0.25">
      <c r="A14" s="29"/>
      <c r="B14" t="s">
        <v>164</v>
      </c>
      <c r="C14" t="s">
        <v>165</v>
      </c>
      <c r="D14" s="20">
        <v>0.81143720230735439</v>
      </c>
      <c r="E14" s="20">
        <v>0.86828162940645337</v>
      </c>
      <c r="F14" s="20">
        <v>1</v>
      </c>
      <c r="G14" s="20">
        <v>1.2082528270938278</v>
      </c>
      <c r="H14" s="20">
        <v>1.3831281085996832</v>
      </c>
      <c r="I14" s="20">
        <v>1.5022764238271351</v>
      </c>
      <c r="J14" s="20">
        <v>1.7328849190692093</v>
      </c>
      <c r="K14" s="20">
        <v>1.9952776709014184</v>
      </c>
    </row>
    <row r="15" spans="1:16" x14ac:dyDescent="0.25">
      <c r="A15" s="29"/>
      <c r="B15" t="s">
        <v>166</v>
      </c>
      <c r="C15" t="s">
        <v>29</v>
      </c>
      <c r="D15" s="20">
        <v>1.1997065329927776</v>
      </c>
      <c r="E15" s="20">
        <v>0.85237629968944528</v>
      </c>
      <c r="F15" s="20">
        <v>1</v>
      </c>
      <c r="G15" s="20">
        <v>1.0746838265497092</v>
      </c>
      <c r="H15" s="20">
        <v>1.2781666501132207</v>
      </c>
      <c r="I15" s="20">
        <v>1.4844376963626289</v>
      </c>
      <c r="J15" s="20">
        <v>1.8901425384527619</v>
      </c>
      <c r="K15" s="20">
        <v>2.226466906308493</v>
      </c>
    </row>
    <row r="16" spans="1:16" x14ac:dyDescent="0.25">
      <c r="A16" s="29"/>
      <c r="B16" t="s">
        <v>167</v>
      </c>
      <c r="C16" t="s">
        <v>109</v>
      </c>
      <c r="D16" s="20">
        <v>0.7889190668092777</v>
      </c>
      <c r="E16" s="20">
        <v>0.82640411332083952</v>
      </c>
      <c r="F16" s="20">
        <v>1</v>
      </c>
      <c r="G16" s="20">
        <v>1.1751441564655871</v>
      </c>
      <c r="H16" s="20">
        <v>1.33756922341148</v>
      </c>
      <c r="I16" s="20">
        <v>1.5263443998919644</v>
      </c>
      <c r="J16" s="20">
        <v>1.7342522625244585</v>
      </c>
      <c r="K16" s="20">
        <v>1.9355314108031143</v>
      </c>
    </row>
    <row r="17" spans="1:11" x14ac:dyDescent="0.25">
      <c r="A17" s="29"/>
    </row>
    <row r="18" spans="1:11" x14ac:dyDescent="0.25">
      <c r="A18" s="29"/>
    </row>
    <row r="19" spans="1:11" x14ac:dyDescent="0.25">
      <c r="A19" s="29"/>
      <c r="K19" s="78" t="s">
        <v>219</v>
      </c>
    </row>
    <row r="20" spans="1:11" x14ac:dyDescent="0.25">
      <c r="A20" s="29"/>
    </row>
    <row r="21" spans="1:11" x14ac:dyDescent="0.25">
      <c r="A21" s="29"/>
    </row>
    <row r="22" spans="1:11" x14ac:dyDescent="0.25">
      <c r="A22" s="29"/>
    </row>
    <row r="23" spans="1:11" x14ac:dyDescent="0.25">
      <c r="A23" s="29"/>
    </row>
    <row r="24" spans="1:11" x14ac:dyDescent="0.25">
      <c r="A24" s="29"/>
    </row>
    <row r="25" spans="1:11" x14ac:dyDescent="0.25">
      <c r="A25" s="29"/>
    </row>
    <row r="26" spans="1:11" x14ac:dyDescent="0.25">
      <c r="A26" s="29"/>
    </row>
    <row r="27" spans="1:11" x14ac:dyDescent="0.25">
      <c r="A27" s="29"/>
      <c r="D27" s="81"/>
      <c r="E27" s="81"/>
      <c r="F27" s="81"/>
      <c r="G27" s="81"/>
      <c r="H27" s="81"/>
      <c r="I27" s="81"/>
      <c r="J27" s="81"/>
      <c r="K27" s="81"/>
    </row>
    <row r="28" spans="1:11" x14ac:dyDescent="0.25">
      <c r="A28" s="29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29"/>
      <c r="D29" s="20"/>
      <c r="E29" s="20"/>
      <c r="F29" s="20"/>
      <c r="G29" s="20"/>
      <c r="H29" s="20"/>
      <c r="I29" s="20"/>
      <c r="J29" s="20"/>
      <c r="K29" s="20"/>
    </row>
    <row r="30" spans="1:11" x14ac:dyDescent="0.25">
      <c r="A30" s="29"/>
      <c r="D30" s="20"/>
      <c r="E30" s="20"/>
      <c r="F30" s="20"/>
      <c r="G30" s="20"/>
      <c r="H30" s="20"/>
      <c r="I30" s="20"/>
      <c r="J30" s="20"/>
      <c r="K30" s="20"/>
    </row>
    <row r="31" spans="1:11" x14ac:dyDescent="0.25">
      <c r="A31" s="29"/>
      <c r="D31" s="20"/>
      <c r="E31" s="20"/>
      <c r="F31" s="20"/>
      <c r="G31" s="20"/>
      <c r="H31" s="20"/>
      <c r="I31" s="20"/>
      <c r="J31" s="20"/>
      <c r="K31" s="20"/>
    </row>
    <row r="32" spans="1:11" x14ac:dyDescent="0.25">
      <c r="A32" s="29"/>
      <c r="D32" s="20"/>
      <c r="E32" s="20"/>
      <c r="F32" s="20"/>
      <c r="G32" s="20"/>
      <c r="H32" s="20"/>
      <c r="I32" s="20"/>
      <c r="J32" s="20"/>
      <c r="K32" s="20"/>
    </row>
    <row r="33" spans="1:11" x14ac:dyDescent="0.25">
      <c r="A33" s="29"/>
      <c r="D33" s="20"/>
      <c r="E33" s="20"/>
      <c r="F33" s="20"/>
      <c r="G33" s="20"/>
      <c r="H33" s="20"/>
      <c r="I33" s="20"/>
      <c r="J33" s="20"/>
      <c r="K33" s="20"/>
    </row>
    <row r="34" spans="1:11" x14ac:dyDescent="0.25">
      <c r="A34" s="29"/>
      <c r="D34" s="20"/>
      <c r="E34" s="20"/>
      <c r="F34" s="20"/>
      <c r="G34" s="20"/>
      <c r="H34" s="20"/>
      <c r="I34" s="20"/>
      <c r="J34" s="20"/>
      <c r="K34" s="20"/>
    </row>
    <row r="35" spans="1:11" x14ac:dyDescent="0.25">
      <c r="A35" s="29"/>
      <c r="D35" s="20"/>
      <c r="E35" s="20"/>
      <c r="F35" s="20"/>
      <c r="G35" s="20"/>
      <c r="H35" s="20"/>
      <c r="I35" s="20"/>
      <c r="J35" s="20"/>
      <c r="K35" s="20"/>
    </row>
    <row r="37" spans="1:11" x14ac:dyDescent="0.25">
      <c r="A37" s="2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>
    <tabColor rgb="FF92D050"/>
  </sheetPr>
  <dimension ref="A1:W34"/>
  <sheetViews>
    <sheetView zoomScale="55" zoomScaleNormal="100" workbookViewId="0">
      <selection activeCell="W18" sqref="W18"/>
    </sheetView>
  </sheetViews>
  <sheetFormatPr baseColWidth="10" defaultColWidth="11.42578125" defaultRowHeight="15" x14ac:dyDescent="0.25"/>
  <cols>
    <col min="2" max="2" width="20.28515625" customWidth="1"/>
    <col min="3" max="3" width="34.7109375" bestFit="1" customWidth="1"/>
    <col min="19" max="19" width="11.42578125" customWidth="1"/>
    <col min="24" max="24" width="9.7109375" customWidth="1"/>
    <col min="25" max="25" width="14.28515625" customWidth="1"/>
    <col min="30" max="30" width="11.7109375" bestFit="1" customWidth="1"/>
  </cols>
  <sheetData>
    <row r="1" spans="2:23" ht="15" customHeight="1" thickBot="1" x14ac:dyDescent="0.3">
      <c r="D1" s="81">
        <v>2001</v>
      </c>
      <c r="E1" s="81">
        <v>2002</v>
      </c>
      <c r="F1" s="81">
        <v>2003</v>
      </c>
      <c r="G1" s="81">
        <v>2004</v>
      </c>
      <c r="H1" s="81">
        <v>2005</v>
      </c>
      <c r="I1" s="81">
        <v>2006</v>
      </c>
      <c r="J1" s="81">
        <v>2007</v>
      </c>
      <c r="K1" s="81">
        <v>2008</v>
      </c>
      <c r="L1" s="81">
        <v>2009</v>
      </c>
      <c r="M1" s="81">
        <v>2010</v>
      </c>
      <c r="N1" s="81">
        <v>2011</v>
      </c>
      <c r="O1" s="81">
        <v>2012</v>
      </c>
      <c r="P1" s="81">
        <v>2013</v>
      </c>
      <c r="Q1" s="81">
        <v>2014</v>
      </c>
      <c r="R1" s="81">
        <v>2015</v>
      </c>
      <c r="S1" s="81">
        <v>2016</v>
      </c>
      <c r="T1" s="81">
        <v>2017</v>
      </c>
      <c r="U1" s="81">
        <v>2018</v>
      </c>
      <c r="V1" s="81">
        <v>2019</v>
      </c>
      <c r="W1" s="81">
        <v>2020</v>
      </c>
    </row>
    <row r="2" spans="2:23" x14ac:dyDescent="0.25">
      <c r="B2" t="s">
        <v>144</v>
      </c>
      <c r="C2" s="82" t="s">
        <v>145</v>
      </c>
      <c r="D2" s="83">
        <v>7.0687997998691203E-3</v>
      </c>
      <c r="E2" s="83">
        <v>8.44661491094751E-3</v>
      </c>
      <c r="F2" s="83">
        <v>9.1749497393555125E-3</v>
      </c>
      <c r="G2" s="83">
        <v>9.5226767249830379E-3</v>
      </c>
      <c r="H2" s="83">
        <v>9.9776375699289193E-3</v>
      </c>
      <c r="I2" s="83">
        <v>9.2683833638812774E-3</v>
      </c>
      <c r="J2" s="84">
        <v>8.4172637378271183E-3</v>
      </c>
      <c r="K2" s="84">
        <v>1.0167634146403608E-2</v>
      </c>
      <c r="L2" s="84">
        <v>1.0167634146403608E-2</v>
      </c>
      <c r="M2" s="84">
        <v>1.3528227351034006E-2</v>
      </c>
      <c r="N2" s="84">
        <v>1.4793175846086122E-2</v>
      </c>
      <c r="O2" s="84">
        <v>1.5999922239361298E-2</v>
      </c>
      <c r="P2" s="84">
        <v>1.6150775807232565E-2</v>
      </c>
      <c r="Q2" s="84">
        <v>1.7360607361442893E-2</v>
      </c>
      <c r="R2" s="84">
        <v>2.3275381448413901E-2</v>
      </c>
      <c r="S2" s="84">
        <v>2.810536981909649E-2</v>
      </c>
      <c r="T2" s="84">
        <v>3.1456525973233597E-2</v>
      </c>
      <c r="U2" s="84">
        <v>4.0238331107286467E-2</v>
      </c>
      <c r="V2" s="84">
        <v>4.5811297068012187E-2</v>
      </c>
      <c r="W2" s="84">
        <v>5.3170233128845411E-2</v>
      </c>
    </row>
    <row r="3" spans="2:23" x14ac:dyDescent="0.25">
      <c r="B3" t="s">
        <v>146</v>
      </c>
      <c r="C3" s="85" t="s">
        <v>147</v>
      </c>
      <c r="D3" s="86">
        <v>7.676993890249271E-3</v>
      </c>
      <c r="E3" s="86">
        <v>8.465612735251175E-3</v>
      </c>
      <c r="F3" s="86">
        <v>9.7974391521112765E-3</v>
      </c>
      <c r="G3" s="86">
        <v>1.0417991143740084E-2</v>
      </c>
      <c r="H3" s="86">
        <v>8.8178505000598099E-3</v>
      </c>
      <c r="I3" s="86">
        <v>8.8352438818214696E-3</v>
      </c>
      <c r="J3" s="87">
        <v>5.4997262722855048E-3</v>
      </c>
      <c r="K3" s="87">
        <v>7.9047293593991919E-3</v>
      </c>
      <c r="L3" s="87">
        <v>7.9047293593991919E-3</v>
      </c>
      <c r="M3" s="87">
        <v>8.9863530246324218E-3</v>
      </c>
      <c r="N3" s="87">
        <v>9.4286195724976578E-3</v>
      </c>
      <c r="O3" s="87">
        <v>9.7198104365593674E-3</v>
      </c>
      <c r="P3" s="87">
        <v>1.0984762418749778E-2</v>
      </c>
      <c r="Q3" s="87">
        <v>1.2240510740275604E-2</v>
      </c>
      <c r="R3" s="87">
        <v>2.0879138734813167E-2</v>
      </c>
      <c r="S3" s="87">
        <v>2.3929397512017392E-2</v>
      </c>
      <c r="T3" s="87">
        <v>2.7472422813373976E-2</v>
      </c>
      <c r="U3" s="87">
        <v>3.3913692551249992E-2</v>
      </c>
      <c r="V3" s="87">
        <v>4.8928876106807205E-2</v>
      </c>
      <c r="W3" s="87">
        <v>6.1477765220630254E-2</v>
      </c>
    </row>
    <row r="4" spans="2:23" x14ac:dyDescent="0.25">
      <c r="B4" t="s">
        <v>148</v>
      </c>
      <c r="C4" s="85" t="s">
        <v>149</v>
      </c>
      <c r="D4" s="86">
        <v>1.8083652471108613E-2</v>
      </c>
      <c r="E4" s="86">
        <v>3.5144631150134657E-2</v>
      </c>
      <c r="F4" s="86">
        <v>3.6318660436342388E-2</v>
      </c>
      <c r="G4" s="86">
        <v>2.8147249736091458E-2</v>
      </c>
      <c r="H4" s="86">
        <v>2.6202861625204948E-2</v>
      </c>
      <c r="I4" s="86">
        <v>3.4416554517057031E-2</v>
      </c>
      <c r="J4" s="87">
        <v>3.9504551217154162E-2</v>
      </c>
      <c r="K4" s="87">
        <v>4.0961485570741356E-2</v>
      </c>
      <c r="L4" s="87">
        <v>4.0961485570741356E-2</v>
      </c>
      <c r="M4" s="87">
        <v>3.6074101119776061E-2</v>
      </c>
      <c r="N4" s="87">
        <v>5.3422444822829492E-2</v>
      </c>
      <c r="O4" s="87">
        <v>5.6657175635682525E-2</v>
      </c>
      <c r="P4" s="87">
        <v>5.9530865751154814E-2</v>
      </c>
      <c r="Q4" s="87">
        <v>7.2752374729057767E-2</v>
      </c>
      <c r="R4" s="87">
        <v>7.6078483333518812E-2</v>
      </c>
      <c r="S4" s="87">
        <v>9.327361572093161E-2</v>
      </c>
      <c r="T4" s="87">
        <v>9.5194585850737465E-2</v>
      </c>
      <c r="U4" s="87">
        <v>0.12642258547102578</v>
      </c>
      <c r="V4" s="87">
        <v>0.13341804439072441</v>
      </c>
      <c r="W4" s="87">
        <v>0.11680481576055472</v>
      </c>
    </row>
    <row r="5" spans="2:23" x14ac:dyDescent="0.25">
      <c r="B5" t="s">
        <v>150</v>
      </c>
      <c r="C5" s="85" t="s">
        <v>151</v>
      </c>
      <c r="D5" s="86">
        <v>0.12611315957944547</v>
      </c>
      <c r="E5" s="86">
        <v>0.13619799283917725</v>
      </c>
      <c r="F5" s="86">
        <v>0.11289326515428713</v>
      </c>
      <c r="G5" s="86">
        <v>0.11655971770469965</v>
      </c>
      <c r="H5" s="86">
        <v>0.11016116807216909</v>
      </c>
      <c r="I5" s="86">
        <v>0.11093667473694806</v>
      </c>
      <c r="J5" s="87">
        <v>9.8565101131299307E-2</v>
      </c>
      <c r="K5" s="87">
        <v>0.14082703121970144</v>
      </c>
      <c r="L5" s="87">
        <v>0.14082703121970144</v>
      </c>
      <c r="M5" s="87">
        <v>0.15780081344321964</v>
      </c>
      <c r="N5" s="87">
        <v>0.18974755495059509</v>
      </c>
      <c r="O5" s="87">
        <v>0.19758587341772166</v>
      </c>
      <c r="P5" s="87">
        <v>0.22769606518802554</v>
      </c>
      <c r="Q5" s="87">
        <v>0.23914342421023629</v>
      </c>
      <c r="R5" s="87">
        <v>0.2724694028147584</v>
      </c>
      <c r="S5" s="87">
        <v>0.27267093748032484</v>
      </c>
      <c r="T5" s="87">
        <v>0.25846024164943793</v>
      </c>
      <c r="U5" s="87">
        <v>0.2849315716251799</v>
      </c>
      <c r="V5" s="87">
        <v>0.33535036346180258</v>
      </c>
      <c r="W5" s="87">
        <v>0.4625979736776758</v>
      </c>
    </row>
    <row r="6" spans="2:23" x14ac:dyDescent="0.25">
      <c r="B6" t="s">
        <v>152</v>
      </c>
      <c r="C6" s="88" t="s">
        <v>153</v>
      </c>
      <c r="D6" s="89">
        <v>7.7338887182185475E-3</v>
      </c>
      <c r="E6" s="89">
        <v>9.5524154026569198E-3</v>
      </c>
      <c r="F6" s="89">
        <v>1.0487738844348412E-2</v>
      </c>
      <c r="G6" s="89">
        <v>1.0495251865283299E-2</v>
      </c>
      <c r="H6" s="89">
        <v>1.0501567536661682E-2</v>
      </c>
      <c r="I6" s="89">
        <v>1.0032948263438249E-2</v>
      </c>
      <c r="J6" s="90">
        <v>8.5692418300721638E-3</v>
      </c>
      <c r="K6" s="90">
        <v>1.0428861600099832E-2</v>
      </c>
      <c r="L6" s="90">
        <v>1.0428861600099832E-2</v>
      </c>
      <c r="M6" s="90">
        <v>1.365511101626391E-2</v>
      </c>
      <c r="N6" s="90">
        <v>1.4923423530130738E-2</v>
      </c>
      <c r="O6" s="90">
        <v>1.5797164466992489E-2</v>
      </c>
      <c r="P6" s="90">
        <v>1.6267174647628422E-2</v>
      </c>
      <c r="Q6" s="90">
        <v>1.7878458951294054E-2</v>
      </c>
      <c r="R6" s="90">
        <v>2.4535108078874424E-2</v>
      </c>
      <c r="S6" s="90">
        <v>2.958213851191379E-2</v>
      </c>
      <c r="T6" s="90">
        <v>3.3341537937376035E-2</v>
      </c>
      <c r="U6" s="90">
        <v>4.2034972777336921E-2</v>
      </c>
      <c r="V6" s="90">
        <v>4.9962237639431514E-2</v>
      </c>
      <c r="W6" s="90">
        <v>5.8626141428535346E-2</v>
      </c>
    </row>
    <row r="7" spans="2:23" x14ac:dyDescent="0.25">
      <c r="B7" t="s">
        <v>154</v>
      </c>
      <c r="C7" s="85" t="s">
        <v>154</v>
      </c>
      <c r="D7" s="91" t="s">
        <v>75</v>
      </c>
      <c r="E7" s="91" t="s">
        <v>75</v>
      </c>
      <c r="F7" s="91" t="s">
        <v>75</v>
      </c>
      <c r="G7" s="91" t="s">
        <v>75</v>
      </c>
      <c r="H7" s="91" t="s">
        <v>75</v>
      </c>
      <c r="I7" s="91" t="s">
        <v>75</v>
      </c>
      <c r="J7" s="87">
        <v>2.48654624060217E-2</v>
      </c>
      <c r="K7" s="87">
        <v>3.0994999530320859E-2</v>
      </c>
      <c r="L7" s="87">
        <v>3.0994999530320859E-2</v>
      </c>
      <c r="M7" s="87">
        <v>3.848438103442773E-2</v>
      </c>
      <c r="N7" s="87">
        <v>4.7886886598457468E-2</v>
      </c>
      <c r="O7" s="87">
        <v>4.8995484705267676E-2</v>
      </c>
      <c r="P7" s="87">
        <v>5.0973481776890761E-2</v>
      </c>
      <c r="Q7" s="87">
        <v>5.4232043923619695E-2</v>
      </c>
      <c r="R7" s="87">
        <v>6.7279672122639439E-2</v>
      </c>
      <c r="S7" s="87">
        <v>8.0177894897835777E-2</v>
      </c>
      <c r="T7" s="87">
        <v>8.9887493288072939E-2</v>
      </c>
      <c r="U7" s="87">
        <v>9.4273498066602235E-2</v>
      </c>
      <c r="V7" s="87">
        <v>0.10463814246331193</v>
      </c>
      <c r="W7" s="87">
        <v>0.11289280881500846</v>
      </c>
    </row>
    <row r="8" spans="2:23" x14ac:dyDescent="0.25">
      <c r="B8" t="s">
        <v>155</v>
      </c>
      <c r="C8" s="85" t="s">
        <v>156</v>
      </c>
      <c r="D8" s="91" t="s">
        <v>75</v>
      </c>
      <c r="E8" s="91" t="s">
        <v>75</v>
      </c>
      <c r="F8" s="91" t="s">
        <v>75</v>
      </c>
      <c r="G8" s="91" t="s">
        <v>75</v>
      </c>
      <c r="H8" s="91" t="s">
        <v>75</v>
      </c>
      <c r="I8" s="91" t="s">
        <v>75</v>
      </c>
      <c r="J8" s="87">
        <v>2.5431420597880339E-2</v>
      </c>
      <c r="K8" s="87">
        <v>3.1068517039147082E-2</v>
      </c>
      <c r="L8" s="87">
        <v>3.1068517039147082E-2</v>
      </c>
      <c r="M8" s="87">
        <v>4.2977735792818848E-2</v>
      </c>
      <c r="N8" s="87">
        <v>5.2600747068319187E-2</v>
      </c>
      <c r="O8" s="87">
        <v>5.6862066926975256E-2</v>
      </c>
      <c r="P8" s="87">
        <v>5.8428788399618715E-2</v>
      </c>
      <c r="Q8" s="87">
        <v>6.3435043266932833E-2</v>
      </c>
      <c r="R8" s="87">
        <v>7.0683415101839925E-2</v>
      </c>
      <c r="S8" s="87">
        <v>8.4033286975386756E-2</v>
      </c>
      <c r="T8" s="87">
        <v>9.7126270701828304E-2</v>
      </c>
      <c r="U8" s="87">
        <v>0.11401420316607133</v>
      </c>
      <c r="V8" s="87">
        <v>0.12163960189316844</v>
      </c>
      <c r="W8" s="87">
        <v>0.13183470515869186</v>
      </c>
    </row>
    <row r="9" spans="2:23" x14ac:dyDescent="0.25">
      <c r="B9" t="s">
        <v>157</v>
      </c>
      <c r="C9" s="88" t="s">
        <v>158</v>
      </c>
      <c r="D9" s="89">
        <v>2.12770351102596E-2</v>
      </c>
      <c r="E9" s="89">
        <v>2.6877839515833082E-2</v>
      </c>
      <c r="F9" s="89">
        <v>2.7319033286751442E-2</v>
      </c>
      <c r="G9" s="89">
        <v>2.6227856062229465E-2</v>
      </c>
      <c r="H9" s="89">
        <v>2.6928376396824594E-2</v>
      </c>
      <c r="I9" s="89">
        <v>2.6906899843657042E-2</v>
      </c>
      <c r="J9" s="90">
        <v>2.5073330672516807E-2</v>
      </c>
      <c r="K9" s="90">
        <v>3.1022811918114804E-2</v>
      </c>
      <c r="L9" s="90">
        <v>3.1022811918114804E-2</v>
      </c>
      <c r="M9" s="90">
        <v>4.0226308651453511E-2</v>
      </c>
      <c r="N9" s="90">
        <v>4.9722407485012686E-2</v>
      </c>
      <c r="O9" s="90">
        <v>5.2055861766778018E-2</v>
      </c>
      <c r="P9" s="90">
        <v>5.3890484573487753E-2</v>
      </c>
      <c r="Q9" s="90">
        <v>5.7813123131222041E-2</v>
      </c>
      <c r="R9" s="90">
        <v>6.8591969287808099E-2</v>
      </c>
      <c r="S9" s="90">
        <v>8.1665917184816278E-2</v>
      </c>
      <c r="T9" s="90">
        <v>9.2702780022303644E-2</v>
      </c>
      <c r="U9" s="90">
        <v>0.10155052153637743</v>
      </c>
      <c r="V9" s="90">
        <v>0.11098064272786168</v>
      </c>
      <c r="W9" s="90">
        <v>0.12000612978274385</v>
      </c>
    </row>
    <row r="10" spans="2:23" x14ac:dyDescent="0.25">
      <c r="B10" t="s">
        <v>159</v>
      </c>
      <c r="C10" s="92" t="s">
        <v>72</v>
      </c>
      <c r="D10" s="89">
        <v>1.495172335029004E-2</v>
      </c>
      <c r="E10" s="89">
        <v>1.6710537001562133E-2</v>
      </c>
      <c r="F10" s="89">
        <v>1.7265508899672485E-2</v>
      </c>
      <c r="G10" s="89">
        <v>1.8904189517503108E-2</v>
      </c>
      <c r="H10" s="89">
        <v>2.0357785177759082E-2</v>
      </c>
      <c r="I10" s="89">
        <v>2.1754726851505868E-2</v>
      </c>
      <c r="J10" s="90">
        <v>1.8411562997785437E-2</v>
      </c>
      <c r="K10" s="90">
        <v>2.5730286049696783E-2</v>
      </c>
      <c r="L10" s="90">
        <v>2.5730286049696783E-2</v>
      </c>
      <c r="M10" s="90">
        <v>3.3157885409243297E-2</v>
      </c>
      <c r="N10" s="90">
        <v>3.5321396345331657E-2</v>
      </c>
      <c r="O10" s="90">
        <v>3.9217047807724795E-2</v>
      </c>
      <c r="P10" s="90">
        <v>4.2539921892347773E-2</v>
      </c>
      <c r="Q10" s="90">
        <v>4.5015239491517388E-2</v>
      </c>
      <c r="R10" s="90">
        <v>5.0060796808219857E-2</v>
      </c>
      <c r="S10" s="90">
        <v>5.193625947754997E-2</v>
      </c>
      <c r="T10" s="90">
        <v>5.8529276310383509E-2</v>
      </c>
      <c r="U10" s="90">
        <v>7.0659417907853489E-2</v>
      </c>
      <c r="V10" s="90">
        <v>8.2400481690135474E-2</v>
      </c>
      <c r="W10" s="90">
        <v>9.3884356727177334E-2</v>
      </c>
    </row>
    <row r="11" spans="2:23" x14ac:dyDescent="0.25">
      <c r="B11" t="s">
        <v>161</v>
      </c>
      <c r="C11" s="92" t="s">
        <v>71</v>
      </c>
      <c r="D11" s="89">
        <v>3.9740656702983476E-2</v>
      </c>
      <c r="E11" s="89">
        <v>4.2210917739439011E-2</v>
      </c>
      <c r="F11" s="89">
        <v>4.3383195250521672E-2</v>
      </c>
      <c r="G11" s="89">
        <v>4.1603765849800085E-2</v>
      </c>
      <c r="H11" s="89">
        <v>4.2803503164603074E-2</v>
      </c>
      <c r="I11" s="89">
        <v>4.5807050463110829E-2</v>
      </c>
      <c r="J11" s="90">
        <v>2.1462362922918664E-2</v>
      </c>
      <c r="K11" s="90">
        <v>3.1647329919717748E-2</v>
      </c>
      <c r="L11" s="90">
        <v>3.1647329919717748E-2</v>
      </c>
      <c r="M11" s="90">
        <v>4.446095193081577E-2</v>
      </c>
      <c r="N11" s="90">
        <v>5.6208993757247527E-2</v>
      </c>
      <c r="O11" s="90">
        <v>6.2603656267047364E-2</v>
      </c>
      <c r="P11" s="90">
        <v>6.7269598347718562E-2</v>
      </c>
      <c r="Q11" s="90">
        <v>7.4116560822417382E-2</v>
      </c>
      <c r="R11" s="90">
        <v>8.4618932786737724E-2</v>
      </c>
      <c r="S11" s="90">
        <v>8.8792837547677889E-2</v>
      </c>
      <c r="T11" s="90">
        <v>0.10204797211843548</v>
      </c>
      <c r="U11" s="90">
        <v>0.11875494957436045</v>
      </c>
      <c r="V11" s="90">
        <v>0.13573183404052541</v>
      </c>
      <c r="W11" s="90">
        <v>0.14547244334347764</v>
      </c>
    </row>
    <row r="12" spans="2:23" x14ac:dyDescent="0.25">
      <c r="B12" t="s">
        <v>162</v>
      </c>
      <c r="C12" s="92" t="s">
        <v>163</v>
      </c>
      <c r="D12" s="89">
        <v>1.497830677973098E-2</v>
      </c>
      <c r="E12" s="89">
        <v>1.6787412739111329E-2</v>
      </c>
      <c r="F12" s="89">
        <v>1.8315624887350852E-2</v>
      </c>
      <c r="G12" s="89">
        <v>1.8508086866784134E-2</v>
      </c>
      <c r="H12" s="89">
        <v>1.9328749962215737E-2</v>
      </c>
      <c r="I12" s="89">
        <v>2.1247703851654694E-2</v>
      </c>
      <c r="J12" s="90">
        <v>2.4341683625859773E-2</v>
      </c>
      <c r="K12" s="90">
        <v>4.6513742145210875E-2</v>
      </c>
      <c r="L12" s="90">
        <v>4.6513742145210875E-2</v>
      </c>
      <c r="M12" s="90">
        <v>6.054745020811568E-2</v>
      </c>
      <c r="N12" s="90">
        <v>7.4178405075115694E-2</v>
      </c>
      <c r="O12" s="90">
        <v>7.8892270405202053E-2</v>
      </c>
      <c r="P12" s="90">
        <v>7.8955347407229634E-2</v>
      </c>
      <c r="Q12" s="90">
        <v>8.0784256892962245E-2</v>
      </c>
      <c r="R12" s="90">
        <v>8.7357713057120187E-2</v>
      </c>
      <c r="S12" s="90">
        <v>8.987244372004359E-2</v>
      </c>
      <c r="T12" s="90">
        <v>9.9675816452449773E-2</v>
      </c>
      <c r="U12" s="90">
        <v>0.11524611231510268</v>
      </c>
      <c r="V12" s="90">
        <v>0.14175091370762954</v>
      </c>
      <c r="W12" s="90">
        <v>0.17267856821585473</v>
      </c>
    </row>
    <row r="13" spans="2:23" x14ac:dyDescent="0.25">
      <c r="B13" t="s">
        <v>164</v>
      </c>
      <c r="C13" s="92" t="s">
        <v>165</v>
      </c>
      <c r="D13" s="89">
        <v>4.3699970352801661E-2</v>
      </c>
      <c r="E13" s="89">
        <v>4.8443101939417893E-2</v>
      </c>
      <c r="F13" s="89">
        <v>5.6137554087907084E-2</v>
      </c>
      <c r="G13" s="89">
        <v>5.6174455522753859E-2</v>
      </c>
      <c r="H13" s="89">
        <v>6.1727377616614475E-2</v>
      </c>
      <c r="I13" s="89">
        <v>7.4125874125874125E-2</v>
      </c>
      <c r="J13" s="90">
        <v>6.4450552767011643E-2</v>
      </c>
      <c r="K13" s="90">
        <v>9.1521174471404468E-2</v>
      </c>
      <c r="L13" s="90">
        <v>9.1521174471404468E-2</v>
      </c>
      <c r="M13" s="90">
        <v>0.10945996662539759</v>
      </c>
      <c r="N13" s="90">
        <v>0.13469318413317555</v>
      </c>
      <c r="O13" s="90">
        <v>0.13530442016948799</v>
      </c>
      <c r="P13" s="90">
        <v>0.12774899096829664</v>
      </c>
      <c r="Q13" s="90">
        <v>0.13106417246961671</v>
      </c>
      <c r="R13" s="90">
        <v>0.13924643610591192</v>
      </c>
      <c r="S13" s="90">
        <v>0.16371231922500573</v>
      </c>
      <c r="T13" s="90">
        <v>0.1848573043933322</v>
      </c>
      <c r="U13" s="90">
        <v>0.17857777935165553</v>
      </c>
      <c r="V13" s="90">
        <v>0.18766390384190276</v>
      </c>
      <c r="W13" s="90">
        <v>0.19859097609325851</v>
      </c>
    </row>
    <row r="14" spans="2:23" x14ac:dyDescent="0.25">
      <c r="B14" t="s">
        <v>164</v>
      </c>
      <c r="C14" s="92" t="s">
        <v>29</v>
      </c>
      <c r="D14" s="89">
        <v>1.4351899899944278E-2</v>
      </c>
      <c r="E14" s="89">
        <v>1.7023065528965358E-2</v>
      </c>
      <c r="F14" s="89">
        <v>2.3451768114775954E-2</v>
      </c>
      <c r="G14" s="89">
        <v>2.5119380103865094E-2</v>
      </c>
      <c r="H14" s="89">
        <v>2.8077804863434679E-2</v>
      </c>
      <c r="I14" s="89">
        <v>3.1032705145714344E-2</v>
      </c>
      <c r="J14" s="90">
        <v>2.8633309997344054E-2</v>
      </c>
      <c r="K14" s="90">
        <v>5.2056701198300873E-2</v>
      </c>
      <c r="L14" s="90">
        <v>5.2056701198300873E-2</v>
      </c>
      <c r="M14" s="90">
        <v>5.2430061749409049E-2</v>
      </c>
      <c r="N14" s="90">
        <v>3.6292316731447262E-2</v>
      </c>
      <c r="O14" s="90">
        <v>4.7509094865561971E-2</v>
      </c>
      <c r="P14" s="90">
        <v>5.384370055555613E-2</v>
      </c>
      <c r="Q14" s="90">
        <v>3.8254207704474241E-2</v>
      </c>
      <c r="R14" s="90">
        <v>4.5275520981230548E-2</v>
      </c>
      <c r="S14" s="90">
        <v>4.6266432970603011E-2</v>
      </c>
      <c r="T14" s="90">
        <v>4.9837915087110857E-2</v>
      </c>
      <c r="U14" s="90">
        <v>5.7414931953516699E-2</v>
      </c>
      <c r="V14" s="90">
        <v>7.5931020736273849E-2</v>
      </c>
      <c r="W14" s="90">
        <v>8.7649388439196951E-2</v>
      </c>
    </row>
    <row r="15" spans="2:23" ht="15.75" thickBot="1" x14ac:dyDescent="0.3">
      <c r="B15" t="s">
        <v>167</v>
      </c>
      <c r="C15" s="93" t="s">
        <v>109</v>
      </c>
      <c r="D15" s="94">
        <v>1.5092592289628769E-2</v>
      </c>
      <c r="E15" s="94">
        <v>1.8650316459285499E-2</v>
      </c>
      <c r="F15" s="94">
        <v>1.9879722250344581E-2</v>
      </c>
      <c r="G15" s="94">
        <v>1.9306613770692073E-2</v>
      </c>
      <c r="H15" s="94">
        <v>1.9917467163684335E-2</v>
      </c>
      <c r="I15" s="94">
        <v>2.0038144765831024E-2</v>
      </c>
      <c r="J15" s="95">
        <v>1.8441730898141821E-2</v>
      </c>
      <c r="K15" s="95">
        <v>2.3680512655126277E-2</v>
      </c>
      <c r="L15" s="95">
        <v>2.3680512655126277E-2</v>
      </c>
      <c r="M15" s="95">
        <v>3.0063704938891787E-2</v>
      </c>
      <c r="N15" s="95">
        <v>3.4936409623278597E-2</v>
      </c>
      <c r="O15" s="95">
        <v>3.7069219709330838E-2</v>
      </c>
      <c r="P15" s="95">
        <v>3.8452309187122245E-2</v>
      </c>
      <c r="Q15" s="95">
        <v>4.0341080963398154E-2</v>
      </c>
      <c r="R15" s="95">
        <v>4.8829875581592595E-2</v>
      </c>
      <c r="S15" s="95">
        <v>5.7326137073580946E-2</v>
      </c>
      <c r="T15" s="95">
        <v>6.5176412336813247E-2</v>
      </c>
      <c r="U15" s="95">
        <v>7.4555447897506649E-2</v>
      </c>
      <c r="V15" s="95">
        <v>8.4757544188976783E-2</v>
      </c>
      <c r="W15" s="95">
        <v>9.4903701426700141E-2</v>
      </c>
    </row>
    <row r="16" spans="2:23" x14ac:dyDescent="0.25">
      <c r="C16" s="96" t="s">
        <v>168</v>
      </c>
      <c r="D16" s="97" t="s">
        <v>75</v>
      </c>
      <c r="E16" s="97" t="s">
        <v>75</v>
      </c>
      <c r="F16" s="97" t="s">
        <v>75</v>
      </c>
      <c r="G16" s="97" t="s">
        <v>75</v>
      </c>
      <c r="H16" s="97" t="s">
        <v>75</v>
      </c>
      <c r="I16" s="97" t="s">
        <v>75</v>
      </c>
      <c r="J16" s="98" t="s">
        <v>75</v>
      </c>
      <c r="K16" s="98" t="s">
        <v>75</v>
      </c>
      <c r="L16" s="98" t="s">
        <v>75</v>
      </c>
      <c r="M16" s="98">
        <v>3.4487309778663537E-2</v>
      </c>
      <c r="N16" s="98">
        <v>4.1827074544518471E-2</v>
      </c>
      <c r="O16" s="98">
        <v>4.5114829083681612E-2</v>
      </c>
      <c r="P16" s="98">
        <v>4.8023429649780652E-2</v>
      </c>
      <c r="Q16" s="98">
        <v>5.2225616339845987E-2</v>
      </c>
      <c r="R16" s="98">
        <v>6.0782598578895432E-2</v>
      </c>
      <c r="S16" s="98">
        <v>6.6072618499576435E-2</v>
      </c>
      <c r="T16" s="98">
        <v>7.5317749761247027E-2</v>
      </c>
      <c r="U16" s="98">
        <v>8.6902381780250351E-2</v>
      </c>
      <c r="V16" s="98">
        <v>0.10075528901184862</v>
      </c>
      <c r="W16" s="98">
        <v>0.11312541156400953</v>
      </c>
    </row>
    <row r="17" spans="1:23" x14ac:dyDescent="0.25">
      <c r="D17" s="469" t="s">
        <v>169</v>
      </c>
      <c r="E17" s="469"/>
      <c r="F17" s="469"/>
      <c r="G17" s="469"/>
      <c r="H17" s="469"/>
      <c r="I17" s="469"/>
    </row>
    <row r="18" spans="1:23" x14ac:dyDescent="0.25">
      <c r="A18" s="30" t="s">
        <v>546</v>
      </c>
      <c r="W18" s="78" t="s">
        <v>225</v>
      </c>
    </row>
    <row r="22" spans="1:23" x14ac:dyDescent="0.25">
      <c r="N22" s="30" t="s">
        <v>170</v>
      </c>
    </row>
    <row r="23" spans="1:23" x14ac:dyDescent="0.25">
      <c r="N23" s="99" t="s">
        <v>537</v>
      </c>
    </row>
    <row r="24" spans="1:23" x14ac:dyDescent="0.25">
      <c r="N24" s="99" t="s">
        <v>538</v>
      </c>
    </row>
    <row r="25" spans="1:23" x14ac:dyDescent="0.25">
      <c r="N25" s="99" t="s">
        <v>539</v>
      </c>
    </row>
    <row r="26" spans="1:23" x14ac:dyDescent="0.25">
      <c r="N26" s="99" t="s">
        <v>540</v>
      </c>
    </row>
    <row r="27" spans="1:23" x14ac:dyDescent="0.25">
      <c r="N27" s="99" t="s">
        <v>541</v>
      </c>
    </row>
    <row r="28" spans="1:23" x14ac:dyDescent="0.25">
      <c r="N28" s="99" t="s">
        <v>542</v>
      </c>
    </row>
    <row r="29" spans="1:23" x14ac:dyDescent="0.25">
      <c r="N29" s="99" t="s">
        <v>543</v>
      </c>
    </row>
    <row r="30" spans="1:23" x14ac:dyDescent="0.25">
      <c r="N30" s="99" t="s">
        <v>544</v>
      </c>
    </row>
    <row r="31" spans="1:23" x14ac:dyDescent="0.25">
      <c r="N31" s="99" t="s">
        <v>545</v>
      </c>
    </row>
    <row r="32" spans="1:23" x14ac:dyDescent="0.25">
      <c r="N32" s="99" t="s">
        <v>547</v>
      </c>
    </row>
    <row r="34" spans="14:14" x14ac:dyDescent="0.25">
      <c r="N34" s="81"/>
    </row>
  </sheetData>
  <mergeCells count="1">
    <mergeCell ref="D17:I1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tabColor rgb="FF92D050"/>
  </sheetPr>
  <dimension ref="B4:Q21"/>
  <sheetViews>
    <sheetView topLeftCell="A7" zoomScaleNormal="100" workbookViewId="0">
      <selection activeCell="Q21" sqref="Q21"/>
    </sheetView>
  </sheetViews>
  <sheetFormatPr baseColWidth="10" defaultColWidth="11.42578125" defaultRowHeight="15" x14ac:dyDescent="0.25"/>
  <cols>
    <col min="2" max="2" width="17.85546875" customWidth="1"/>
    <col min="3" max="3" width="9.85546875" customWidth="1"/>
    <col min="4" max="4" width="6.140625" customWidth="1"/>
    <col min="5" max="5" width="9.42578125" customWidth="1"/>
    <col min="6" max="6" width="6.140625" customWidth="1"/>
    <col min="7" max="7" width="9.85546875" customWidth="1"/>
    <col min="8" max="8" width="6.140625" customWidth="1"/>
    <col min="9" max="9" width="13.85546875" customWidth="1"/>
    <col min="10" max="10" width="6.140625" customWidth="1"/>
    <col min="11" max="11" width="9.85546875" customWidth="1"/>
    <col min="12" max="12" width="6.140625" customWidth="1"/>
    <col min="13" max="13" width="11" customWidth="1"/>
    <col min="14" max="14" width="10.28515625" customWidth="1"/>
    <col min="15" max="16" width="0" hidden="1" customWidth="1"/>
    <col min="17" max="17" width="9.42578125" customWidth="1"/>
  </cols>
  <sheetData>
    <row r="4" spans="2:17" x14ac:dyDescent="0.25">
      <c r="Q4" s="14" t="s">
        <v>245</v>
      </c>
    </row>
    <row r="5" spans="2:17" x14ac:dyDescent="0.2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14" t="s">
        <v>246</v>
      </c>
    </row>
    <row r="6" spans="2:17" x14ac:dyDescent="0.25">
      <c r="B6" s="471" t="s">
        <v>226</v>
      </c>
      <c r="C6" s="472" t="s">
        <v>227</v>
      </c>
      <c r="D6" s="472"/>
      <c r="E6" s="472"/>
      <c r="F6" s="472"/>
      <c r="G6" s="472"/>
      <c r="H6" s="472"/>
      <c r="I6" s="473" t="s">
        <v>247</v>
      </c>
      <c r="J6" s="474"/>
      <c r="K6" s="474"/>
      <c r="L6" s="474"/>
      <c r="M6" s="474"/>
      <c r="N6" s="474"/>
      <c r="O6" s="474"/>
      <c r="P6" s="474"/>
      <c r="Q6" s="475"/>
    </row>
    <row r="7" spans="2:17" x14ac:dyDescent="0.25">
      <c r="B7" s="471"/>
      <c r="C7" s="465" t="s">
        <v>248</v>
      </c>
      <c r="D7" s="465"/>
      <c r="E7" s="476" t="s">
        <v>249</v>
      </c>
      <c r="F7" s="476"/>
      <c r="G7" s="477" t="s">
        <v>250</v>
      </c>
      <c r="H7" s="477"/>
      <c r="I7" s="465" t="s">
        <v>251</v>
      </c>
      <c r="J7" s="465"/>
      <c r="K7" s="476" t="s">
        <v>252</v>
      </c>
      <c r="L7" s="476"/>
      <c r="M7" s="477" t="s">
        <v>250</v>
      </c>
      <c r="N7" s="477"/>
      <c r="O7" s="464" t="s">
        <v>253</v>
      </c>
      <c r="P7" s="464" t="s">
        <v>254</v>
      </c>
      <c r="Q7" s="470" t="s">
        <v>237</v>
      </c>
    </row>
    <row r="8" spans="2:17" ht="30" x14ac:dyDescent="0.25">
      <c r="B8" s="471"/>
      <c r="C8" s="435">
        <v>2020</v>
      </c>
      <c r="D8" s="257" t="s">
        <v>255</v>
      </c>
      <c r="E8" s="438">
        <v>2020</v>
      </c>
      <c r="F8" s="100" t="s">
        <v>255</v>
      </c>
      <c r="G8" s="439">
        <v>2020</v>
      </c>
      <c r="H8" s="101" t="s">
        <v>255</v>
      </c>
      <c r="I8" s="435">
        <v>2020</v>
      </c>
      <c r="J8" s="102" t="s">
        <v>255</v>
      </c>
      <c r="K8" s="438">
        <v>2020</v>
      </c>
      <c r="L8" s="100" t="s">
        <v>255</v>
      </c>
      <c r="M8" s="439">
        <v>2020</v>
      </c>
      <c r="N8" s="101" t="s">
        <v>255</v>
      </c>
      <c r="O8" s="464"/>
      <c r="P8" s="464"/>
      <c r="Q8" s="470"/>
    </row>
    <row r="9" spans="2:17" x14ac:dyDescent="0.25">
      <c r="B9" s="103" t="s">
        <v>172</v>
      </c>
      <c r="C9" s="104">
        <v>4670</v>
      </c>
      <c r="D9" s="105">
        <v>2.4122807017543858E-2</v>
      </c>
      <c r="E9" s="106">
        <v>1470</v>
      </c>
      <c r="F9" s="107">
        <v>0.16481774960380349</v>
      </c>
      <c r="G9" s="108">
        <v>6140</v>
      </c>
      <c r="H9" s="109">
        <v>5.4620405358983166E-2</v>
      </c>
      <c r="I9" s="110">
        <v>161640</v>
      </c>
      <c r="J9" s="105">
        <v>-5.916286392541297E-3</v>
      </c>
      <c r="K9" s="111">
        <v>57660</v>
      </c>
      <c r="L9" s="107">
        <v>0.16936056298038898</v>
      </c>
      <c r="M9" s="112">
        <v>219300</v>
      </c>
      <c r="N9" s="109">
        <v>3.4868411738890381E-2</v>
      </c>
      <c r="O9" s="408">
        <v>4020083</v>
      </c>
      <c r="P9" s="409">
        <v>4.0208125056124464E-2</v>
      </c>
      <c r="Q9" s="258">
        <v>5.4551112501906057E-2</v>
      </c>
    </row>
    <row r="10" spans="2:17" x14ac:dyDescent="0.25">
      <c r="B10" s="103" t="s">
        <v>173</v>
      </c>
      <c r="C10" s="104">
        <v>3532</v>
      </c>
      <c r="D10" s="105">
        <v>9.0123456790123457E-2</v>
      </c>
      <c r="E10" s="106">
        <v>1253</v>
      </c>
      <c r="F10" s="107">
        <v>-5.2910052910052907E-2</v>
      </c>
      <c r="G10" s="108">
        <v>4785</v>
      </c>
      <c r="H10" s="109">
        <v>4.8652202498356348E-2</v>
      </c>
      <c r="I10" s="110">
        <v>169654</v>
      </c>
      <c r="J10" s="105">
        <v>6.3401425356809302E-2</v>
      </c>
      <c r="K10" s="111">
        <v>91727</v>
      </c>
      <c r="L10" s="107">
        <v>9.9066607555805847E-2</v>
      </c>
      <c r="M10" s="112">
        <v>261381</v>
      </c>
      <c r="N10" s="109">
        <v>7.5650828401879852E-2</v>
      </c>
      <c r="O10" s="408">
        <v>3454904</v>
      </c>
      <c r="P10" s="409">
        <v>4.9105271810736276E-2</v>
      </c>
      <c r="Q10" s="258">
        <v>7.5655068852853793E-2</v>
      </c>
    </row>
    <row r="11" spans="2:17" x14ac:dyDescent="0.25">
      <c r="B11" s="113" t="s">
        <v>174</v>
      </c>
      <c r="C11" s="118">
        <v>7723</v>
      </c>
      <c r="D11" s="114">
        <v>5.1177351299850279E-2</v>
      </c>
      <c r="E11" s="119">
        <v>2414</v>
      </c>
      <c r="F11" s="115">
        <v>5.185185185185185E-2</v>
      </c>
      <c r="G11" s="116">
        <v>10137</v>
      </c>
      <c r="H11" s="117">
        <v>5.1337896701929057E-2</v>
      </c>
      <c r="I11" s="118">
        <v>331294</v>
      </c>
      <c r="J11" s="114">
        <v>2.8413024110560282E-2</v>
      </c>
      <c r="K11" s="119">
        <v>149387</v>
      </c>
      <c r="L11" s="115">
        <v>0.12517323451434081</v>
      </c>
      <c r="M11" s="120">
        <v>480681</v>
      </c>
      <c r="N11" s="117">
        <v>5.6653088859530146E-2</v>
      </c>
      <c r="O11" s="410">
        <v>7474987</v>
      </c>
      <c r="P11" s="411">
        <v>4.4320344637388667E-2</v>
      </c>
      <c r="Q11" s="259">
        <v>6.4305262336911084E-2</v>
      </c>
    </row>
    <row r="12" spans="2:17" x14ac:dyDescent="0.25">
      <c r="B12" s="103" t="s">
        <v>175</v>
      </c>
      <c r="C12" s="104">
        <v>1981</v>
      </c>
      <c r="D12" s="105">
        <v>3.9895013123359579E-2</v>
      </c>
      <c r="E12" s="106">
        <v>299</v>
      </c>
      <c r="F12" s="107">
        <v>0.26694915254237289</v>
      </c>
      <c r="G12" s="108">
        <v>2280</v>
      </c>
      <c r="H12" s="109">
        <v>6.4922933208780939E-2</v>
      </c>
      <c r="I12" s="110">
        <v>219337</v>
      </c>
      <c r="J12" s="105">
        <v>1.0099288951110784E-2</v>
      </c>
      <c r="K12" s="111">
        <v>26327</v>
      </c>
      <c r="L12" s="107">
        <v>0.41444151936818352</v>
      </c>
      <c r="M12" s="112">
        <v>245664</v>
      </c>
      <c r="N12" s="109">
        <v>4.2022082059069293E-2</v>
      </c>
      <c r="O12" s="408">
        <v>3383664</v>
      </c>
      <c r="P12" s="409">
        <v>6.4822334605327242E-2</v>
      </c>
      <c r="Q12" s="258">
        <v>7.260295348474316E-2</v>
      </c>
    </row>
    <row r="13" spans="2:17" x14ac:dyDescent="0.25">
      <c r="B13" s="103" t="s">
        <v>176</v>
      </c>
      <c r="C13" s="104">
        <v>680</v>
      </c>
      <c r="D13" s="105">
        <v>9.6774193548387094E-2</v>
      </c>
      <c r="E13" s="106">
        <v>32</v>
      </c>
      <c r="F13" s="107">
        <v>0.39130434782608697</v>
      </c>
      <c r="G13" s="108">
        <v>712</v>
      </c>
      <c r="H13" s="109">
        <v>0.10730948678071539</v>
      </c>
      <c r="I13" s="110">
        <v>153193</v>
      </c>
      <c r="J13" s="105">
        <v>0.1278289037767798</v>
      </c>
      <c r="K13" s="111">
        <v>2662</v>
      </c>
      <c r="L13" s="107">
        <v>-9.9153976311336711E-2</v>
      </c>
      <c r="M13" s="112">
        <v>155855</v>
      </c>
      <c r="N13" s="109">
        <v>0.12299600100875455</v>
      </c>
      <c r="O13" s="408">
        <v>1215390</v>
      </c>
      <c r="P13" s="409">
        <v>0.12604431499354116</v>
      </c>
      <c r="Q13" s="258">
        <v>0.12823455845448786</v>
      </c>
    </row>
    <row r="14" spans="2:17" x14ac:dyDescent="0.25">
      <c r="B14" s="113" t="s">
        <v>177</v>
      </c>
      <c r="C14" s="118">
        <v>2646</v>
      </c>
      <c r="D14" s="114">
        <v>5.1669316375198726E-2</v>
      </c>
      <c r="E14" s="119">
        <v>327</v>
      </c>
      <c r="F14" s="115">
        <v>0.2723735408560311</v>
      </c>
      <c r="G14" s="116">
        <v>2973</v>
      </c>
      <c r="H14" s="117">
        <v>7.2124053371799501E-2</v>
      </c>
      <c r="I14" s="118">
        <v>372530</v>
      </c>
      <c r="J14" s="114">
        <v>4.8299499670761976E-2</v>
      </c>
      <c r="K14" s="119">
        <v>28989</v>
      </c>
      <c r="L14" s="115">
        <v>0.34407455489614241</v>
      </c>
      <c r="M14" s="120">
        <v>401519</v>
      </c>
      <c r="N14" s="117">
        <v>6.522362005019447E-2</v>
      </c>
      <c r="O14" s="410">
        <v>4599054</v>
      </c>
      <c r="P14" s="411">
        <v>8.1001440731072086E-2</v>
      </c>
      <c r="Q14" s="259">
        <v>8.7304693530452129E-2</v>
      </c>
    </row>
    <row r="15" spans="2:17" x14ac:dyDescent="0.25">
      <c r="B15" s="121" t="s">
        <v>178</v>
      </c>
      <c r="C15" s="127">
        <v>1217</v>
      </c>
      <c r="D15" s="123">
        <v>6.0104529616724738E-2</v>
      </c>
      <c r="E15" s="128">
        <v>131</v>
      </c>
      <c r="F15" s="124">
        <v>0.40860215053763443</v>
      </c>
      <c r="G15" s="125">
        <v>1348</v>
      </c>
      <c r="H15" s="126">
        <v>8.6220789685737306E-2</v>
      </c>
      <c r="I15" s="127">
        <v>88715</v>
      </c>
      <c r="J15" s="123">
        <v>8.7380187777314738E-2</v>
      </c>
      <c r="K15" s="128">
        <v>9407</v>
      </c>
      <c r="L15" s="124">
        <v>0.54847736625514398</v>
      </c>
      <c r="M15" s="129">
        <v>98122</v>
      </c>
      <c r="N15" s="126">
        <v>0.11933470984816509</v>
      </c>
      <c r="O15" s="412">
        <v>954138</v>
      </c>
      <c r="P15" s="413">
        <v>9.2979212650580942E-2</v>
      </c>
      <c r="Q15" s="260">
        <v>0.10283837348475797</v>
      </c>
    </row>
    <row r="16" spans="2:17" x14ac:dyDescent="0.25">
      <c r="B16" s="121" t="s">
        <v>179</v>
      </c>
      <c r="C16" s="127">
        <v>633</v>
      </c>
      <c r="D16" s="123">
        <v>3.9408866995073892E-2</v>
      </c>
      <c r="E16" s="128">
        <v>42</v>
      </c>
      <c r="F16" s="131">
        <v>-4.5454545454545456E-2</v>
      </c>
      <c r="G16" s="125">
        <v>675</v>
      </c>
      <c r="H16" s="130">
        <v>3.3690658499234305E-2</v>
      </c>
      <c r="I16" s="127">
        <v>17451</v>
      </c>
      <c r="J16" s="123">
        <v>0.12478246857879471</v>
      </c>
      <c r="K16" s="128">
        <v>850</v>
      </c>
      <c r="L16" s="131">
        <v>-0.25958188153310102</v>
      </c>
      <c r="M16" s="129">
        <v>18301</v>
      </c>
      <c r="N16" s="130">
        <v>9.830162635779871E-2</v>
      </c>
      <c r="O16" s="412">
        <v>1026154</v>
      </c>
      <c r="P16" s="413">
        <v>1.7006219339397402E-2</v>
      </c>
      <c r="Q16" s="260">
        <v>1.7834555047293095E-2</v>
      </c>
    </row>
    <row r="17" spans="2:17" x14ac:dyDescent="0.25">
      <c r="B17" s="121" t="s">
        <v>180</v>
      </c>
      <c r="C17" s="127">
        <v>1026</v>
      </c>
      <c r="D17" s="123">
        <v>-2.2857142857142857E-2</v>
      </c>
      <c r="E17" s="132" t="s">
        <v>75</v>
      </c>
      <c r="F17" s="131" t="s">
        <v>75</v>
      </c>
      <c r="G17" s="133">
        <v>1026</v>
      </c>
      <c r="H17" s="130">
        <v>-2.2857142857142857E-2</v>
      </c>
      <c r="I17" s="127">
        <v>14266793</v>
      </c>
      <c r="J17" s="134">
        <v>7.1570819340915654E-3</v>
      </c>
      <c r="K17" s="132" t="s">
        <v>75</v>
      </c>
      <c r="L17" s="131" t="s">
        <v>75</v>
      </c>
      <c r="M17" s="133">
        <v>14266793</v>
      </c>
      <c r="N17" s="135">
        <v>7.1570819340915654E-3</v>
      </c>
      <c r="O17" s="412">
        <v>157580000</v>
      </c>
      <c r="P17" s="413">
        <v>9.053682573930702E-2</v>
      </c>
      <c r="Q17" s="260">
        <v>9.053682573930702E-2</v>
      </c>
    </row>
    <row r="18" spans="2:17" x14ac:dyDescent="0.25">
      <c r="B18" s="121" t="s">
        <v>181</v>
      </c>
      <c r="C18" s="127">
        <v>2434</v>
      </c>
      <c r="D18" s="134">
        <v>6.9420035149384884E-2</v>
      </c>
      <c r="E18" s="132" t="s">
        <v>75</v>
      </c>
      <c r="F18" s="131" t="s">
        <v>75</v>
      </c>
      <c r="G18" s="133">
        <v>2434</v>
      </c>
      <c r="H18" s="130">
        <v>6.9420035149384884E-2</v>
      </c>
      <c r="I18" s="127">
        <v>8757368</v>
      </c>
      <c r="J18" s="134">
        <v>0.13242125334898511</v>
      </c>
      <c r="K18" s="132" t="s">
        <v>75</v>
      </c>
      <c r="L18" s="131" t="s">
        <v>75</v>
      </c>
      <c r="M18" s="133">
        <v>8757368</v>
      </c>
      <c r="N18" s="135">
        <v>0.13242125334898511</v>
      </c>
      <c r="O18" s="412">
        <v>47525000</v>
      </c>
      <c r="P18" s="413">
        <v>0.18426865860073646</v>
      </c>
      <c r="Q18" s="260">
        <v>0.18426865860073646</v>
      </c>
    </row>
    <row r="19" spans="2:17" x14ac:dyDescent="0.25">
      <c r="B19" s="121" t="s">
        <v>256</v>
      </c>
      <c r="C19" s="127">
        <v>954</v>
      </c>
      <c r="D19" s="123">
        <v>0.16768665850673195</v>
      </c>
      <c r="E19" s="132">
        <v>164</v>
      </c>
      <c r="F19" s="131">
        <v>-2.3809523809523808E-2</v>
      </c>
      <c r="G19" s="133">
        <v>1118</v>
      </c>
      <c r="H19" s="130">
        <v>0.13502538071065989</v>
      </c>
      <c r="I19" s="127">
        <v>180446</v>
      </c>
      <c r="J19" s="123">
        <v>0.25824378883070337</v>
      </c>
      <c r="K19" s="132">
        <v>31205</v>
      </c>
      <c r="L19" s="131">
        <v>0.17532956685499057</v>
      </c>
      <c r="M19" s="133">
        <v>211651</v>
      </c>
      <c r="N19" s="130">
        <v>0.24529156688887452</v>
      </c>
      <c r="O19" s="412">
        <v>1042514</v>
      </c>
      <c r="P19" s="136">
        <v>0.17308736381477852</v>
      </c>
      <c r="Q19" s="260">
        <v>0.20301981556122986</v>
      </c>
    </row>
    <row r="21" spans="2:17" x14ac:dyDescent="0.25">
      <c r="Q21" s="78" t="s">
        <v>225</v>
      </c>
    </row>
  </sheetData>
  <mergeCells count="12">
    <mergeCell ref="P7:P8"/>
    <mergeCell ref="Q7:Q8"/>
    <mergeCell ref="B6:B8"/>
    <mergeCell ref="C6:H6"/>
    <mergeCell ref="I6:Q6"/>
    <mergeCell ref="C7:D7"/>
    <mergeCell ref="E7:F7"/>
    <mergeCell ref="G7:H7"/>
    <mergeCell ref="I7:J7"/>
    <mergeCell ref="K7:L7"/>
    <mergeCell ref="M7:N7"/>
    <mergeCell ref="O7:O8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tabColor rgb="FF92D050"/>
  </sheetPr>
  <dimension ref="A1:AA71"/>
  <sheetViews>
    <sheetView topLeftCell="B1" zoomScale="85" zoomScaleNormal="85" workbookViewId="0">
      <selection activeCell="M40" sqref="M40"/>
    </sheetView>
  </sheetViews>
  <sheetFormatPr baseColWidth="10" defaultColWidth="11.42578125" defaultRowHeight="15" x14ac:dyDescent="0.25"/>
  <cols>
    <col min="2" max="2" width="17.28515625" customWidth="1"/>
    <col min="3" max="3" width="26" customWidth="1"/>
  </cols>
  <sheetData>
    <row r="1" spans="1:27" ht="15.75" thickBot="1" x14ac:dyDescent="0.3">
      <c r="A1" s="137"/>
      <c r="B1" s="137" t="s">
        <v>171</v>
      </c>
      <c r="C1" s="81">
        <v>2010</v>
      </c>
      <c r="D1" s="81">
        <v>2011</v>
      </c>
      <c r="E1" s="81">
        <v>2012</v>
      </c>
      <c r="F1" s="81">
        <v>2013</v>
      </c>
      <c r="G1" s="81">
        <v>2014</v>
      </c>
      <c r="H1" s="81">
        <v>2015</v>
      </c>
      <c r="I1" s="81">
        <v>2016</v>
      </c>
      <c r="J1" s="81">
        <v>2017</v>
      </c>
      <c r="K1" s="81">
        <v>2018</v>
      </c>
      <c r="L1" s="81">
        <v>2019</v>
      </c>
      <c r="M1" s="81">
        <v>2020</v>
      </c>
      <c r="P1" t="s">
        <v>552</v>
      </c>
    </row>
    <row r="2" spans="1:27" ht="15.75" thickBot="1" x14ac:dyDescent="0.3">
      <c r="A2" s="138"/>
      <c r="B2" s="139" t="s">
        <v>172</v>
      </c>
      <c r="C2" s="140">
        <v>2.0107931582994971E-2</v>
      </c>
      <c r="D2" s="140">
        <v>2.4273758124100504E-2</v>
      </c>
      <c r="E2" s="140">
        <v>2.6166578383064538E-2</v>
      </c>
      <c r="F2" s="140">
        <v>2.6957088686112879E-2</v>
      </c>
      <c r="G2" s="140">
        <v>2.8733626733504939E-2</v>
      </c>
      <c r="H2" s="140">
        <v>3.4636256206903436E-2</v>
      </c>
      <c r="I2" s="140">
        <v>4.0045419815124952E-2</v>
      </c>
      <c r="J2" s="140">
        <v>4.5521789531858682E-2</v>
      </c>
      <c r="K2" s="140">
        <v>4.9996544484692311E-2</v>
      </c>
      <c r="L2" s="140">
        <v>5.278226310694558E-2</v>
      </c>
      <c r="M2" s="140">
        <v>5.4551112501906057E-2</v>
      </c>
      <c r="P2" s="442" t="s">
        <v>550</v>
      </c>
      <c r="Q2" s="81">
        <v>2010</v>
      </c>
      <c r="R2" s="81">
        <v>2011</v>
      </c>
      <c r="S2" s="81">
        <v>2012</v>
      </c>
      <c r="T2" s="81">
        <v>2013</v>
      </c>
      <c r="U2" s="81">
        <v>2014</v>
      </c>
      <c r="V2" s="81">
        <v>2015</v>
      </c>
      <c r="W2" s="81">
        <v>2016</v>
      </c>
      <c r="X2" s="81">
        <v>2017</v>
      </c>
      <c r="Y2" s="81">
        <v>2018</v>
      </c>
      <c r="Z2" s="81">
        <v>2019</v>
      </c>
      <c r="AA2" s="81">
        <v>2020</v>
      </c>
    </row>
    <row r="3" spans="1:27" x14ac:dyDescent="0.25">
      <c r="A3" s="138"/>
      <c r="B3" s="141" t="s">
        <v>173</v>
      </c>
      <c r="C3" s="140">
        <v>2.2354905825078653E-2</v>
      </c>
      <c r="D3" s="140">
        <v>2.891527728236239E-2</v>
      </c>
      <c r="E3" s="140">
        <v>3.2108585858585857E-2</v>
      </c>
      <c r="F3" s="140">
        <v>3.2773166520250828E-2</v>
      </c>
      <c r="G3" s="140">
        <v>3.4021549568062297E-2</v>
      </c>
      <c r="H3" s="140">
        <v>3.6331426208414057E-2</v>
      </c>
      <c r="I3" s="140">
        <v>4.1910467787457571E-2</v>
      </c>
      <c r="J3" s="140">
        <v>5.3947120761936113E-2</v>
      </c>
      <c r="K3" s="140">
        <v>6.2190650469637322E-2</v>
      </c>
      <c r="L3" s="140">
        <v>6.9610778014271762E-2</v>
      </c>
      <c r="M3" s="140">
        <v>7.5655068852853793E-2</v>
      </c>
      <c r="P3" s="139" t="s">
        <v>172</v>
      </c>
      <c r="Q3">
        <v>84872</v>
      </c>
      <c r="R3">
        <v>100624</v>
      </c>
      <c r="S3">
        <v>107541</v>
      </c>
      <c r="T3">
        <v>110559</v>
      </c>
      <c r="U3">
        <v>118904</v>
      </c>
      <c r="V3">
        <v>145729</v>
      </c>
      <c r="W3">
        <v>169916</v>
      </c>
      <c r="X3">
        <v>189119</v>
      </c>
      <c r="Y3">
        <v>204731</v>
      </c>
      <c r="Z3">
        <v>211885</v>
      </c>
      <c r="AA3">
        <v>219300</v>
      </c>
    </row>
    <row r="4" spans="1:27" x14ac:dyDescent="0.25">
      <c r="A4" s="81"/>
      <c r="B4" s="142" t="s">
        <v>174</v>
      </c>
      <c r="C4" s="140">
        <v>2.1160000796260799E-2</v>
      </c>
      <c r="D4" s="140">
        <v>2.6451510877408192E-2</v>
      </c>
      <c r="E4" s="140">
        <v>2.8958755774009776E-2</v>
      </c>
      <c r="F4" s="140">
        <v>2.9714453804615435E-2</v>
      </c>
      <c r="G4" s="140">
        <v>3.1229240035025401E-2</v>
      </c>
      <c r="H4" s="140">
        <v>3.5425002811810748E-2</v>
      </c>
      <c r="I4" s="140">
        <v>4.0906222347262981E-2</v>
      </c>
      <c r="J4" s="140">
        <v>4.9431392813781519E-2</v>
      </c>
      <c r="K4" s="140">
        <v>5.5662633748783358E-2</v>
      </c>
      <c r="L4" s="140">
        <v>6.0609593542125577E-2</v>
      </c>
      <c r="M4" s="140">
        <v>6.4305262336911084E-2</v>
      </c>
      <c r="P4" s="141" t="s">
        <v>173</v>
      </c>
      <c r="Q4">
        <v>83077</v>
      </c>
      <c r="R4">
        <v>105950</v>
      </c>
      <c r="S4">
        <v>116978</v>
      </c>
      <c r="T4">
        <v>121170</v>
      </c>
      <c r="U4">
        <v>125827</v>
      </c>
      <c r="V4">
        <v>133016</v>
      </c>
      <c r="W4">
        <v>152429</v>
      </c>
      <c r="X4">
        <v>194039</v>
      </c>
      <c r="Y4">
        <v>221040</v>
      </c>
      <c r="Z4">
        <v>242998</v>
      </c>
      <c r="AA4">
        <v>261381</v>
      </c>
    </row>
    <row r="5" spans="1:27" x14ac:dyDescent="0.25">
      <c r="A5" s="138"/>
      <c r="B5" s="141" t="s">
        <v>175</v>
      </c>
      <c r="C5" s="140">
        <v>2.932593837133771E-2</v>
      </c>
      <c r="D5" s="140">
        <v>3.3991723749701719E-2</v>
      </c>
      <c r="E5" s="140">
        <v>3.7900606159824574E-2</v>
      </c>
      <c r="F5" s="140">
        <v>3.8553488780976509E-2</v>
      </c>
      <c r="G5" s="140">
        <v>4.1697813171497823E-2</v>
      </c>
      <c r="H5" s="140">
        <v>4.9587199618975723E-2</v>
      </c>
      <c r="I5" s="140">
        <v>5.6592384953503674E-2</v>
      </c>
      <c r="J5" s="140">
        <v>6.3992555112150323E-2</v>
      </c>
      <c r="K5" s="140">
        <v>6.6767787306328055E-2</v>
      </c>
      <c r="L5" s="140">
        <v>6.9919702238402048E-2</v>
      </c>
      <c r="M5" s="140">
        <v>7.260295348474316E-2</v>
      </c>
      <c r="P5" s="142" t="s">
        <v>174</v>
      </c>
      <c r="Q5">
        <v>167949</v>
      </c>
      <c r="R5">
        <v>206574</v>
      </c>
      <c r="S5">
        <v>224519</v>
      </c>
      <c r="T5">
        <v>231729</v>
      </c>
      <c r="U5">
        <v>244731</v>
      </c>
      <c r="V5">
        <v>278745</v>
      </c>
      <c r="W5">
        <v>322345</v>
      </c>
      <c r="X5">
        <v>383158</v>
      </c>
      <c r="Y5">
        <v>425771</v>
      </c>
      <c r="Z5">
        <v>454883</v>
      </c>
      <c r="AA5">
        <v>480681</v>
      </c>
    </row>
    <row r="6" spans="1:27" x14ac:dyDescent="0.25">
      <c r="A6" s="138"/>
      <c r="B6" s="141" t="s">
        <v>176</v>
      </c>
      <c r="C6" s="140">
        <v>3.6604219613233589E-2</v>
      </c>
      <c r="D6" s="140">
        <v>4.4953535272580995E-2</v>
      </c>
      <c r="E6" s="140">
        <v>4.8230233482295361E-2</v>
      </c>
      <c r="F6" s="140">
        <v>5.29087968424614E-2</v>
      </c>
      <c r="G6" s="140">
        <v>5.8780934981682006E-2</v>
      </c>
      <c r="H6" s="140">
        <v>6.3965292869824719E-2</v>
      </c>
      <c r="I6" s="140">
        <v>7.6194373318639999E-2</v>
      </c>
      <c r="J6" s="140">
        <v>8.9594117246107774E-2</v>
      </c>
      <c r="K6" s="140">
        <v>0.1068456630376584</v>
      </c>
      <c r="L6" s="140">
        <v>0.11163960641981029</v>
      </c>
      <c r="M6" s="140">
        <v>0.12823455845448786</v>
      </c>
      <c r="P6" s="141" t="s">
        <v>175</v>
      </c>
      <c r="Q6">
        <v>117923</v>
      </c>
      <c r="R6">
        <v>130911</v>
      </c>
      <c r="S6">
        <v>140758</v>
      </c>
      <c r="T6">
        <v>139461</v>
      </c>
      <c r="U6">
        <v>148547</v>
      </c>
      <c r="V6">
        <v>171579</v>
      </c>
      <c r="W6">
        <v>193330</v>
      </c>
      <c r="X6">
        <v>213306</v>
      </c>
      <c r="Y6">
        <v>227576</v>
      </c>
      <c r="Z6">
        <v>235757</v>
      </c>
      <c r="AA6">
        <v>245664</v>
      </c>
    </row>
    <row r="7" spans="1:27" x14ac:dyDescent="0.25">
      <c r="A7" s="81"/>
      <c r="B7" s="142" t="s">
        <v>177</v>
      </c>
      <c r="C7" s="140">
        <v>3.112884508278594E-2</v>
      </c>
      <c r="D7" s="140">
        <v>3.6754366747771182E-2</v>
      </c>
      <c r="E7" s="140">
        <v>4.056501701864508E-2</v>
      </c>
      <c r="F7" s="140">
        <v>4.22147172920634E-2</v>
      </c>
      <c r="G7" s="140">
        <v>4.6083528115988717E-2</v>
      </c>
      <c r="H7" s="140">
        <v>5.3361935574623716E-2</v>
      </c>
      <c r="I7" s="140">
        <v>6.1794454728121E-2</v>
      </c>
      <c r="J7" s="140">
        <v>7.1418887158542541E-2</v>
      </c>
      <c r="K7" s="140">
        <v>7.7553713465001492E-2</v>
      </c>
      <c r="L7" s="140">
        <v>8.1676246707188357E-2</v>
      </c>
      <c r="M7" s="140">
        <v>8.7304693530452129E-2</v>
      </c>
      <c r="P7" s="141" t="s">
        <v>176</v>
      </c>
      <c r="Q7">
        <v>48466</v>
      </c>
      <c r="R7">
        <v>58334</v>
      </c>
      <c r="S7">
        <v>62262</v>
      </c>
      <c r="T7">
        <v>65524</v>
      </c>
      <c r="U7">
        <v>72329</v>
      </c>
      <c r="V7">
        <v>78792</v>
      </c>
      <c r="W7">
        <v>94033</v>
      </c>
      <c r="X7">
        <v>111727</v>
      </c>
      <c r="Y7">
        <v>134099</v>
      </c>
      <c r="Z7">
        <v>138785</v>
      </c>
      <c r="AA7">
        <v>155855</v>
      </c>
    </row>
    <row r="8" spans="1:27" x14ac:dyDescent="0.25">
      <c r="A8" s="138"/>
      <c r="B8" s="143" t="s">
        <v>178</v>
      </c>
      <c r="C8" s="140">
        <v>3.0865108834761963E-2</v>
      </c>
      <c r="D8" s="140">
        <v>4.0944281462810178E-2</v>
      </c>
      <c r="E8" s="140">
        <v>4.6430296653630583E-2</v>
      </c>
      <c r="F8" s="140">
        <v>4.9814351541119496E-2</v>
      </c>
      <c r="G8" s="140">
        <v>5.3491931394242714E-2</v>
      </c>
      <c r="H8" s="140">
        <v>5.9284285818384547E-2</v>
      </c>
      <c r="I8" s="140">
        <v>6.7992083734024614E-2</v>
      </c>
      <c r="J8" s="140">
        <v>7.8577979226379144E-2</v>
      </c>
      <c r="K8" s="140">
        <v>8.7865429649894994E-2</v>
      </c>
      <c r="L8" s="140">
        <v>9.8337282036094736E-2</v>
      </c>
      <c r="M8" s="140">
        <v>0.10283837348475797</v>
      </c>
      <c r="P8" s="142" t="s">
        <v>177</v>
      </c>
      <c r="Q8">
        <v>166389</v>
      </c>
      <c r="R8">
        <v>189245</v>
      </c>
      <c r="S8">
        <v>203020</v>
      </c>
      <c r="T8">
        <v>204985</v>
      </c>
      <c r="U8">
        <v>220876</v>
      </c>
      <c r="V8">
        <v>250371</v>
      </c>
      <c r="W8">
        <v>287363</v>
      </c>
      <c r="X8">
        <v>327122</v>
      </c>
      <c r="Y8">
        <v>361675</v>
      </c>
      <c r="Z8">
        <v>376934</v>
      </c>
      <c r="AA8">
        <v>401519</v>
      </c>
    </row>
    <row r="9" spans="1:27" x14ac:dyDescent="0.25">
      <c r="A9" s="138"/>
      <c r="B9" s="143" t="s">
        <v>179</v>
      </c>
      <c r="C9" s="140">
        <v>5.7980436191970314E-3</v>
      </c>
      <c r="D9" s="140">
        <v>6.5960280950645538E-3</v>
      </c>
      <c r="E9" s="140">
        <v>8.0961334400655293E-3</v>
      </c>
      <c r="F9" s="140">
        <v>7.6676302952601322E-3</v>
      </c>
      <c r="G9" s="140">
        <v>7.9994389729362084E-3</v>
      </c>
      <c r="H9" s="140">
        <v>8.869948785500072E-3</v>
      </c>
      <c r="I9" s="140">
        <v>9.6639889887875589E-3</v>
      </c>
      <c r="J9" s="140">
        <v>1.0869867946223596E-2</v>
      </c>
      <c r="K9" s="140">
        <v>1.279364847422128E-2</v>
      </c>
      <c r="L9" s="140">
        <v>1.6803917653441764E-2</v>
      </c>
      <c r="M9" s="140">
        <v>1.7834555047293095E-2</v>
      </c>
      <c r="P9" s="143" t="s">
        <v>178</v>
      </c>
      <c r="Q9">
        <v>30315</v>
      </c>
      <c r="R9">
        <v>38660</v>
      </c>
      <c r="S9">
        <v>42099</v>
      </c>
      <c r="T9">
        <v>44086</v>
      </c>
      <c r="U9">
        <v>46729</v>
      </c>
      <c r="V9">
        <v>51255</v>
      </c>
      <c r="W9">
        <v>58542</v>
      </c>
      <c r="X9">
        <v>68374</v>
      </c>
      <c r="Y9">
        <v>78493</v>
      </c>
      <c r="Z9">
        <v>87661</v>
      </c>
      <c r="AA9">
        <v>98122</v>
      </c>
    </row>
    <row r="10" spans="1:27" x14ac:dyDescent="0.25">
      <c r="A10" s="138"/>
      <c r="B10" s="143" t="s">
        <v>180</v>
      </c>
      <c r="C10" s="140">
        <v>4.8997291158758935E-2</v>
      </c>
      <c r="D10" s="140">
        <v>3.4690336482678601E-2</v>
      </c>
      <c r="E10" s="140">
        <v>5.0945962202646591E-2</v>
      </c>
      <c r="F10" s="140">
        <v>5.0475966585441893E-2</v>
      </c>
      <c r="G10" s="140">
        <v>5.3042573194514143E-2</v>
      </c>
      <c r="H10" s="140">
        <v>5.3536409257547657E-2</v>
      </c>
      <c r="I10" s="140">
        <v>6.1262161906861047E-2</v>
      </c>
      <c r="J10" s="140">
        <v>7.1828469944319087E-2</v>
      </c>
      <c r="K10" s="140">
        <v>8.1933893771494071E-2</v>
      </c>
      <c r="L10" s="140">
        <v>9.060817336906811E-2</v>
      </c>
      <c r="M10" s="140">
        <v>9.053682573930702E-2</v>
      </c>
      <c r="P10" s="143" t="s">
        <v>179</v>
      </c>
      <c r="Q10">
        <v>6475</v>
      </c>
      <c r="R10">
        <v>7294</v>
      </c>
      <c r="S10">
        <v>8698</v>
      </c>
      <c r="T10">
        <v>8026</v>
      </c>
      <c r="U10">
        <v>8327</v>
      </c>
      <c r="V10">
        <v>9077</v>
      </c>
      <c r="W10">
        <v>9605</v>
      </c>
      <c r="X10">
        <v>10928</v>
      </c>
      <c r="Y10">
        <v>13133</v>
      </c>
      <c r="Z10">
        <v>16663</v>
      </c>
      <c r="AA10">
        <v>18301</v>
      </c>
    </row>
    <row r="11" spans="1:27" x14ac:dyDescent="0.25">
      <c r="A11" s="138"/>
      <c r="B11" s="143" t="s">
        <v>181</v>
      </c>
      <c r="C11" s="140">
        <v>4.6557340434670559E-2</v>
      </c>
      <c r="D11" s="140">
        <v>6.8090593390201834E-2</v>
      </c>
      <c r="E11" s="140">
        <v>7.7600905923344954E-2</v>
      </c>
      <c r="F11" s="140">
        <v>6.9651783885634699E-2</v>
      </c>
      <c r="G11" s="140">
        <v>7.5566149839254471E-2</v>
      </c>
      <c r="H11" s="140">
        <v>7.7107012606041386E-2</v>
      </c>
      <c r="I11" s="140">
        <v>8.8260684364590697E-2</v>
      </c>
      <c r="J11" s="140">
        <v>9.8958894345002379E-2</v>
      </c>
      <c r="K11" s="140">
        <v>0.13689745888140753</v>
      </c>
      <c r="L11" s="140">
        <v>0.16852582374476988</v>
      </c>
      <c r="M11" s="140">
        <v>0.18426865860073646</v>
      </c>
      <c r="P11" s="143" t="s">
        <v>180</v>
      </c>
      <c r="Q11">
        <v>7055691</v>
      </c>
      <c r="R11">
        <v>5259842</v>
      </c>
      <c r="S11">
        <v>7879494</v>
      </c>
      <c r="T11">
        <v>7934283</v>
      </c>
      <c r="U11">
        <v>8359596</v>
      </c>
      <c r="V11">
        <v>8642727</v>
      </c>
      <c r="W11">
        <v>9776508</v>
      </c>
      <c r="X11">
        <v>11502839</v>
      </c>
      <c r="Y11">
        <v>12903410</v>
      </c>
      <c r="Z11">
        <v>14197699</v>
      </c>
      <c r="AA11">
        <v>14322508</v>
      </c>
    </row>
    <row r="12" spans="1:27" ht="15.75" thickBot="1" x14ac:dyDescent="0.3">
      <c r="A12" s="138"/>
      <c r="B12" s="144" t="s">
        <v>548</v>
      </c>
      <c r="C12" s="140">
        <v>7.0786198488986457E-2</v>
      </c>
      <c r="D12" s="140">
        <v>8.9122270694453082E-2</v>
      </c>
      <c r="E12" s="140">
        <v>9.2599652965209694E-2</v>
      </c>
      <c r="F12" s="140">
        <v>9.5287279990266857E-2</v>
      </c>
      <c r="G12" s="140">
        <v>0.10639304396781583</v>
      </c>
      <c r="H12" s="140">
        <v>0.10593456321784539</v>
      </c>
      <c r="I12" s="140">
        <v>0.1171758944767507</v>
      </c>
      <c r="J12" s="140">
        <v>0.11520403478292969</v>
      </c>
      <c r="K12" s="140">
        <v>0.15259789270295565</v>
      </c>
      <c r="L12" s="140">
        <v>0.16627680483526502</v>
      </c>
      <c r="M12" s="140">
        <v>0.20301981556122986</v>
      </c>
      <c r="P12" s="143" t="s">
        <v>181</v>
      </c>
      <c r="Q12">
        <v>2169365</v>
      </c>
      <c r="R12">
        <v>2922247</v>
      </c>
      <c r="S12">
        <v>3341462</v>
      </c>
      <c r="T12">
        <v>3401423</v>
      </c>
      <c r="U12">
        <v>3714791</v>
      </c>
      <c r="V12">
        <v>3891377</v>
      </c>
      <c r="W12">
        <v>4382588</v>
      </c>
      <c r="X12">
        <v>5001605</v>
      </c>
      <c r="Y12">
        <v>6567942</v>
      </c>
      <c r="Z12">
        <v>7735454</v>
      </c>
      <c r="AA12">
        <v>8769416</v>
      </c>
    </row>
    <row r="13" spans="1:27" ht="15.75" thickBot="1" x14ac:dyDescent="0.3">
      <c r="M13" s="145" t="s">
        <v>549</v>
      </c>
      <c r="P13" s="144" t="s">
        <v>548</v>
      </c>
      <c r="Q13">
        <v>59458</v>
      </c>
      <c r="R13">
        <v>73116</v>
      </c>
      <c r="S13">
        <v>73592</v>
      </c>
      <c r="T13">
        <v>75187</v>
      </c>
      <c r="U13">
        <v>81639</v>
      </c>
      <c r="V13">
        <v>84836</v>
      </c>
      <c r="W13">
        <v>94182</v>
      </c>
      <c r="X13">
        <v>99866</v>
      </c>
      <c r="Y13">
        <v>141526</v>
      </c>
      <c r="Z13">
        <v>169961</v>
      </c>
      <c r="AA13">
        <v>211651</v>
      </c>
    </row>
    <row r="15" spans="1:27" ht="15.75" thickBot="1" x14ac:dyDescent="0.3">
      <c r="P15" s="442" t="s">
        <v>551</v>
      </c>
      <c r="Q15" s="81">
        <v>2010</v>
      </c>
      <c r="R15" s="81">
        <v>2011</v>
      </c>
      <c r="S15" s="81">
        <v>2012</v>
      </c>
      <c r="T15" s="81">
        <v>2013</v>
      </c>
      <c r="U15" s="81">
        <v>2014</v>
      </c>
      <c r="V15" s="81">
        <v>2015</v>
      </c>
      <c r="W15" s="81">
        <v>2016</v>
      </c>
      <c r="X15" s="81">
        <v>2017</v>
      </c>
      <c r="Y15" s="81">
        <v>2018</v>
      </c>
      <c r="Z15" s="81">
        <v>2019</v>
      </c>
      <c r="AA15" s="441">
        <v>2020</v>
      </c>
    </row>
    <row r="16" spans="1:27" x14ac:dyDescent="0.25">
      <c r="P16" s="139" t="s">
        <v>172</v>
      </c>
      <c r="Q16" s="26">
        <v>4220822</v>
      </c>
      <c r="R16" s="26">
        <v>4145382</v>
      </c>
      <c r="S16" s="26">
        <v>4109861</v>
      </c>
      <c r="T16" s="26">
        <v>4101296</v>
      </c>
      <c r="U16" s="26">
        <v>4138148</v>
      </c>
      <c r="V16" s="26">
        <v>4207412</v>
      </c>
      <c r="W16" s="26">
        <v>4243082</v>
      </c>
      <c r="X16" s="26">
        <v>4154472</v>
      </c>
      <c r="Y16" s="26">
        <v>4094903</v>
      </c>
      <c r="Z16" s="26">
        <v>4014322</v>
      </c>
      <c r="AA16" s="26">
        <v>4020083</v>
      </c>
    </row>
    <row r="17" spans="1:27" x14ac:dyDescent="0.25">
      <c r="A17" s="30" t="s">
        <v>170</v>
      </c>
      <c r="P17" s="141" t="s">
        <v>173</v>
      </c>
      <c r="Q17" s="26">
        <v>3716276</v>
      </c>
      <c r="R17" s="26">
        <v>3664153</v>
      </c>
      <c r="S17" s="26">
        <v>3643200</v>
      </c>
      <c r="T17" s="26">
        <v>3697232</v>
      </c>
      <c r="U17" s="26">
        <v>3698450</v>
      </c>
      <c r="V17" s="26">
        <v>3661183</v>
      </c>
      <c r="W17" s="26">
        <v>3637015</v>
      </c>
      <c r="X17" s="26">
        <v>3596837</v>
      </c>
      <c r="Y17" s="26">
        <v>3554232</v>
      </c>
      <c r="Z17" s="26">
        <v>3490810</v>
      </c>
      <c r="AA17" s="26">
        <v>3454904</v>
      </c>
    </row>
    <row r="18" spans="1:27" x14ac:dyDescent="0.25">
      <c r="A18" s="99" t="s">
        <v>182</v>
      </c>
      <c r="P18" s="142" t="s">
        <v>174</v>
      </c>
      <c r="Q18" s="26">
        <v>7937098</v>
      </c>
      <c r="R18" s="26">
        <v>7809535</v>
      </c>
      <c r="S18" s="26">
        <v>7753061</v>
      </c>
      <c r="T18" s="26">
        <v>7798528</v>
      </c>
      <c r="U18" s="26">
        <v>7836598</v>
      </c>
      <c r="V18" s="26">
        <v>7868595</v>
      </c>
      <c r="W18" s="26">
        <v>7880097</v>
      </c>
      <c r="X18" s="26">
        <v>7751309</v>
      </c>
      <c r="Y18" s="26">
        <v>7649135</v>
      </c>
      <c r="Z18" s="26">
        <v>7505132</v>
      </c>
      <c r="AA18" s="26">
        <v>7474987</v>
      </c>
    </row>
    <row r="19" spans="1:27" x14ac:dyDescent="0.25">
      <c r="A19" s="99" t="s">
        <v>183</v>
      </c>
      <c r="P19" s="141" t="s">
        <v>175</v>
      </c>
      <c r="Q19" s="26">
        <v>4021116</v>
      </c>
      <c r="R19" s="26">
        <v>3851261</v>
      </c>
      <c r="S19" s="26">
        <v>3713872</v>
      </c>
      <c r="T19" s="26">
        <v>3617338</v>
      </c>
      <c r="U19" s="26">
        <v>3562465</v>
      </c>
      <c r="V19" s="26">
        <v>3460147</v>
      </c>
      <c r="W19" s="26">
        <v>3416184</v>
      </c>
      <c r="X19" s="26">
        <v>3333294</v>
      </c>
      <c r="Y19" s="26">
        <v>3408470</v>
      </c>
      <c r="Z19" s="26">
        <v>3371825</v>
      </c>
      <c r="AA19" s="26">
        <v>3383664</v>
      </c>
    </row>
    <row r="20" spans="1:27" x14ac:dyDescent="0.25">
      <c r="A20" s="99" t="s">
        <v>184</v>
      </c>
      <c r="P20" s="141" t="s">
        <v>176</v>
      </c>
      <c r="Q20" s="26">
        <v>1324055</v>
      </c>
      <c r="R20" s="26">
        <v>1297651</v>
      </c>
      <c r="S20" s="26">
        <v>1290933</v>
      </c>
      <c r="T20" s="26">
        <v>1238433</v>
      </c>
      <c r="U20" s="26">
        <v>1230484</v>
      </c>
      <c r="V20" s="26">
        <v>1231793</v>
      </c>
      <c r="W20" s="26">
        <v>1234120</v>
      </c>
      <c r="X20" s="26">
        <v>1247035</v>
      </c>
      <c r="Y20" s="26">
        <v>1255072</v>
      </c>
      <c r="Z20" s="26">
        <v>1243152</v>
      </c>
      <c r="AA20" s="26">
        <v>1215390</v>
      </c>
    </row>
    <row r="21" spans="1:27" x14ac:dyDescent="0.25">
      <c r="A21" s="99" t="s">
        <v>185</v>
      </c>
      <c r="P21" s="142" t="s">
        <v>177</v>
      </c>
      <c r="Q21" s="26">
        <v>5345171</v>
      </c>
      <c r="R21" s="26">
        <v>5148912</v>
      </c>
      <c r="S21" s="26">
        <v>5004805</v>
      </c>
      <c r="T21" s="26">
        <v>4855771</v>
      </c>
      <c r="U21" s="26">
        <v>4792949</v>
      </c>
      <c r="V21" s="26">
        <v>4691940</v>
      </c>
      <c r="W21" s="26">
        <v>4650304</v>
      </c>
      <c r="X21" s="26">
        <v>4580329</v>
      </c>
      <c r="Y21" s="26">
        <v>4663542</v>
      </c>
      <c r="Z21" s="26">
        <v>4614977</v>
      </c>
      <c r="AA21" s="26">
        <v>4599054</v>
      </c>
    </row>
    <row r="22" spans="1:27" x14ac:dyDescent="0.25">
      <c r="A22" s="99" t="s">
        <v>186</v>
      </c>
      <c r="P22" s="143" t="s">
        <v>178</v>
      </c>
      <c r="Q22" s="26">
        <v>982177</v>
      </c>
      <c r="R22" s="26">
        <v>944210</v>
      </c>
      <c r="S22" s="26">
        <v>906714</v>
      </c>
      <c r="T22" s="26">
        <v>885006</v>
      </c>
      <c r="U22" s="26">
        <v>873571</v>
      </c>
      <c r="V22" s="26">
        <v>864563</v>
      </c>
      <c r="W22" s="26">
        <v>861012</v>
      </c>
      <c r="X22" s="26">
        <v>870142</v>
      </c>
      <c r="Y22" s="26">
        <v>893332</v>
      </c>
      <c r="Z22" s="26">
        <v>891432</v>
      </c>
      <c r="AA22" s="26">
        <v>954138</v>
      </c>
    </row>
    <row r="23" spans="1:27" x14ac:dyDescent="0.25">
      <c r="A23" s="99" t="s">
        <v>187</v>
      </c>
      <c r="P23" s="143" t="s">
        <v>179</v>
      </c>
      <c r="Q23" s="26">
        <v>1116756</v>
      </c>
      <c r="R23" s="26">
        <v>1105817</v>
      </c>
      <c r="S23" s="26">
        <v>1074340</v>
      </c>
      <c r="T23" s="26">
        <v>1046738</v>
      </c>
      <c r="U23" s="26">
        <v>1040948</v>
      </c>
      <c r="V23" s="26">
        <v>1023343</v>
      </c>
      <c r="W23" s="26">
        <v>993896</v>
      </c>
      <c r="X23" s="26">
        <v>1005348</v>
      </c>
      <c r="Y23" s="26">
        <v>1026525</v>
      </c>
      <c r="Z23" s="26">
        <v>991614</v>
      </c>
      <c r="AA23" s="26">
        <v>1026154</v>
      </c>
    </row>
    <row r="24" spans="1:27" x14ac:dyDescent="0.25">
      <c r="A24" s="99" t="s">
        <v>188</v>
      </c>
      <c r="P24" s="143" t="s">
        <v>180</v>
      </c>
      <c r="Q24" s="26">
        <v>143973000</v>
      </c>
      <c r="R24" s="26">
        <v>150825000</v>
      </c>
      <c r="S24" s="26">
        <v>154614000</v>
      </c>
      <c r="T24" s="26">
        <v>157177000</v>
      </c>
      <c r="U24" s="26">
        <v>157423000</v>
      </c>
      <c r="V24" s="26">
        <v>161209000</v>
      </c>
      <c r="W24" s="26">
        <v>158795000</v>
      </c>
      <c r="X24" s="26">
        <v>158223000</v>
      </c>
      <c r="Y24" s="26">
        <v>157020000</v>
      </c>
      <c r="Z24" s="26">
        <v>156337000</v>
      </c>
      <c r="AA24" s="26">
        <v>157580000</v>
      </c>
    </row>
    <row r="25" spans="1:27" x14ac:dyDescent="0.25">
      <c r="P25" s="143" t="s">
        <v>181</v>
      </c>
      <c r="Q25" s="26">
        <v>46564000</v>
      </c>
      <c r="R25" s="26">
        <v>42906000</v>
      </c>
      <c r="S25" s="26">
        <v>43050000</v>
      </c>
      <c r="T25" s="26">
        <v>48826000</v>
      </c>
      <c r="U25" s="26">
        <v>49146000</v>
      </c>
      <c r="V25" s="26">
        <v>50452000</v>
      </c>
      <c r="W25" s="26">
        <v>49535000</v>
      </c>
      <c r="X25" s="26">
        <v>50504000</v>
      </c>
      <c r="Y25" s="26">
        <v>47971000</v>
      </c>
      <c r="Z25" s="26">
        <v>45888000</v>
      </c>
      <c r="AA25" s="26">
        <v>47525000</v>
      </c>
    </row>
    <row r="26" spans="1:27" ht="15.75" thickBot="1" x14ac:dyDescent="0.3">
      <c r="P26" s="144" t="s">
        <v>548</v>
      </c>
      <c r="Q26" s="26">
        <v>839966</v>
      </c>
      <c r="R26" s="26">
        <v>820401</v>
      </c>
      <c r="S26" s="26">
        <v>794733</v>
      </c>
      <c r="T26" s="26">
        <v>789056</v>
      </c>
      <c r="U26" s="26">
        <v>767334</v>
      </c>
      <c r="V26" s="26">
        <v>800834</v>
      </c>
      <c r="W26" s="26">
        <v>803766</v>
      </c>
      <c r="X26" s="26">
        <v>866862</v>
      </c>
      <c r="Y26" s="26">
        <v>927444</v>
      </c>
      <c r="Z26" s="26">
        <v>1022157</v>
      </c>
      <c r="AA26" s="26">
        <v>1042514</v>
      </c>
    </row>
    <row r="71" spans="2:2" ht="21" x14ac:dyDescent="0.25">
      <c r="B71" s="146"/>
    </row>
  </sheetData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tabColor rgb="FF92D050"/>
  </sheetPr>
  <dimension ref="B2:T28"/>
  <sheetViews>
    <sheetView zoomScale="63" zoomScaleNormal="100" workbookViewId="0">
      <selection activeCell="I38" sqref="I38"/>
    </sheetView>
  </sheetViews>
  <sheetFormatPr baseColWidth="10" defaultColWidth="11.42578125" defaultRowHeight="15" x14ac:dyDescent="0.25"/>
  <cols>
    <col min="2" max="2" width="30" customWidth="1"/>
    <col min="3" max="3" width="9" customWidth="1"/>
    <col min="4" max="4" width="6.5703125" customWidth="1"/>
    <col min="5" max="5" width="10.5703125" bestFit="1" customWidth="1"/>
    <col min="6" max="6" width="6.5703125" customWidth="1"/>
    <col min="7" max="7" width="12.5703125" customWidth="1"/>
    <col min="8" max="9" width="9.140625" bestFit="1" customWidth="1"/>
    <col min="10" max="10" width="10" customWidth="1"/>
    <col min="11" max="11" width="6.5703125" customWidth="1"/>
    <col min="12" max="12" width="12" customWidth="1"/>
    <col min="13" max="13" width="9.140625" customWidth="1"/>
    <col min="14" max="14" width="11.42578125" customWidth="1"/>
    <col min="15" max="15" width="6.5703125" customWidth="1"/>
    <col min="16" max="16" width="7.85546875" customWidth="1"/>
    <col min="17" max="18" width="8.28515625" customWidth="1"/>
    <col min="19" max="20" width="6.5703125" customWidth="1"/>
  </cols>
  <sheetData>
    <row r="2" spans="2:20" x14ac:dyDescent="0.25">
      <c r="B2" s="77"/>
      <c r="C2" s="77"/>
      <c r="D2" s="77"/>
      <c r="E2" s="78"/>
      <c r="F2" s="77"/>
      <c r="G2" s="77"/>
      <c r="H2" s="77"/>
      <c r="I2" s="77"/>
      <c r="J2" s="77"/>
      <c r="K2" s="77"/>
      <c r="L2" s="77"/>
      <c r="M2" s="77"/>
      <c r="N2" s="77"/>
      <c r="O2" s="77"/>
    </row>
    <row r="7" spans="2:20" x14ac:dyDescent="0.25">
      <c r="B7" s="479" t="s">
        <v>257</v>
      </c>
      <c r="C7" s="464" t="s">
        <v>227</v>
      </c>
      <c r="D7" s="464"/>
      <c r="E7" s="465" t="s">
        <v>258</v>
      </c>
      <c r="F7" s="465"/>
      <c r="G7" s="466" t="s">
        <v>229</v>
      </c>
      <c r="H7" s="466"/>
      <c r="I7" s="466"/>
      <c r="J7" s="466"/>
      <c r="K7" s="466"/>
      <c r="L7" s="467" t="s">
        <v>230</v>
      </c>
      <c r="M7" s="468"/>
      <c r="N7" s="468"/>
      <c r="O7" s="480"/>
      <c r="P7" s="478" t="s">
        <v>259</v>
      </c>
      <c r="Q7" s="478" t="s">
        <v>260</v>
      </c>
      <c r="R7" s="464" t="s">
        <v>261</v>
      </c>
      <c r="S7" s="464"/>
      <c r="T7" s="464"/>
    </row>
    <row r="8" spans="2:20" ht="45" x14ac:dyDescent="0.25">
      <c r="B8" s="479"/>
      <c r="C8" s="434">
        <v>2020</v>
      </c>
      <c r="D8" s="263" t="s">
        <v>235</v>
      </c>
      <c r="E8" s="435">
        <v>2020</v>
      </c>
      <c r="F8" s="264" t="s">
        <v>235</v>
      </c>
      <c r="G8" s="436" t="s">
        <v>113</v>
      </c>
      <c r="H8" s="436" t="s">
        <v>233</v>
      </c>
      <c r="I8" s="436" t="s">
        <v>109</v>
      </c>
      <c r="J8" s="436" t="s">
        <v>236</v>
      </c>
      <c r="K8" s="415" t="s">
        <v>235</v>
      </c>
      <c r="L8" s="439">
        <v>2020</v>
      </c>
      <c r="M8" s="34" t="s">
        <v>262</v>
      </c>
      <c r="N8" s="265" t="s">
        <v>263</v>
      </c>
      <c r="O8" s="266" t="s">
        <v>264</v>
      </c>
      <c r="P8" s="478"/>
      <c r="Q8" s="478"/>
      <c r="R8" s="434" t="s">
        <v>265</v>
      </c>
      <c r="S8" s="416" t="s">
        <v>235</v>
      </c>
      <c r="T8" s="416" t="s">
        <v>264</v>
      </c>
    </row>
    <row r="9" spans="2:20" x14ac:dyDescent="0.25">
      <c r="B9" s="267" t="s">
        <v>266</v>
      </c>
      <c r="C9" s="268">
        <v>7272</v>
      </c>
      <c r="D9" s="269">
        <v>0.10819871990246877</v>
      </c>
      <c r="E9" s="268">
        <v>249477.12800000078</v>
      </c>
      <c r="F9" s="270">
        <v>0.10380229221077708</v>
      </c>
      <c r="G9" s="268">
        <v>22571.450899999905</v>
      </c>
      <c r="H9" s="268">
        <v>26060.570599999941</v>
      </c>
      <c r="I9" s="268">
        <v>48632.021500000039</v>
      </c>
      <c r="J9" s="429">
        <v>0.16313495101229644</v>
      </c>
      <c r="K9" s="270">
        <v>1.075832797975401E-2</v>
      </c>
      <c r="L9" s="268">
        <v>298109.14950000111</v>
      </c>
      <c r="M9" s="268">
        <v>23978.623300002189</v>
      </c>
      <c r="N9" s="271">
        <v>8.7471554636377763E-2</v>
      </c>
      <c r="O9" s="270">
        <v>0.116966231220692</v>
      </c>
      <c r="P9" s="271">
        <v>0.10478522658011381</v>
      </c>
      <c r="Q9" s="271">
        <v>0.14477403941867409</v>
      </c>
      <c r="R9" s="268">
        <v>3470</v>
      </c>
      <c r="S9" s="296">
        <v>0.12479740680713136</v>
      </c>
      <c r="T9" s="272">
        <v>0.13468928308038661</v>
      </c>
    </row>
    <row r="10" spans="2:20" x14ac:dyDescent="0.25">
      <c r="B10" s="273" t="s">
        <v>267</v>
      </c>
      <c r="C10" s="274">
        <v>3023</v>
      </c>
      <c r="D10" s="275">
        <v>0.13136227544910178</v>
      </c>
      <c r="E10" s="274">
        <v>160461.42550000007</v>
      </c>
      <c r="F10" s="276">
        <v>0.18219983910672607</v>
      </c>
      <c r="G10" s="274">
        <v>25211.51820000005</v>
      </c>
      <c r="H10" s="274">
        <v>33291.412399999994</v>
      </c>
      <c r="I10" s="274">
        <v>58502.930600000022</v>
      </c>
      <c r="J10" s="430">
        <v>0.26718015498961922</v>
      </c>
      <c r="K10" s="276">
        <v>-2.706715911432276E-2</v>
      </c>
      <c r="L10" s="274">
        <v>218964.35609999942</v>
      </c>
      <c r="M10" s="274">
        <v>23102.644700000121</v>
      </c>
      <c r="N10" s="277">
        <v>0.11795385905118873</v>
      </c>
      <c r="O10" s="276">
        <v>8.5912946810384222E-2</v>
      </c>
      <c r="P10" s="277">
        <v>9.1487692526244085E-2</v>
      </c>
      <c r="Q10" s="277">
        <v>0.12160096540627514</v>
      </c>
      <c r="R10" s="274">
        <v>1161</v>
      </c>
      <c r="S10" s="297">
        <v>0.13489736070381242</v>
      </c>
      <c r="T10" s="278">
        <v>4.506462756666537E-2</v>
      </c>
    </row>
    <row r="11" spans="2:20" x14ac:dyDescent="0.25">
      <c r="B11" s="279" t="s">
        <v>268</v>
      </c>
      <c r="C11" s="280">
        <v>3651</v>
      </c>
      <c r="D11" s="281">
        <v>8.920047732696898E-2</v>
      </c>
      <c r="E11" s="280">
        <v>124721.36526599944</v>
      </c>
      <c r="F11" s="282">
        <v>0.11522813219723359</v>
      </c>
      <c r="G11" s="280">
        <v>13032.093600000009</v>
      </c>
      <c r="H11" s="280">
        <v>16945.015399999993</v>
      </c>
      <c r="I11" s="280">
        <v>29977.108999999895</v>
      </c>
      <c r="J11" s="431">
        <v>0.19377766420925069</v>
      </c>
      <c r="K11" s="282">
        <v>7.491336469752724E-3</v>
      </c>
      <c r="L11" s="280">
        <v>154698.47426599762</v>
      </c>
      <c r="M11" s="280">
        <v>13109.419099997496</v>
      </c>
      <c r="N11" s="283">
        <v>9.2587799845319327E-2</v>
      </c>
      <c r="O11" s="282">
        <v>6.0697558397096035E-2</v>
      </c>
      <c r="P11" s="283">
        <v>9.5393075927346152E-2</v>
      </c>
      <c r="Q11" s="283">
        <v>0.11739927328853018</v>
      </c>
      <c r="R11" s="280">
        <v>1958</v>
      </c>
      <c r="S11" s="298">
        <v>0.10746606334841635</v>
      </c>
      <c r="T11" s="284">
        <v>7.6000465784264254E-2</v>
      </c>
    </row>
    <row r="12" spans="2:20" x14ac:dyDescent="0.25">
      <c r="B12" s="273" t="s">
        <v>269</v>
      </c>
      <c r="C12" s="274">
        <v>1720</v>
      </c>
      <c r="D12" s="275">
        <v>0.17486338797814208</v>
      </c>
      <c r="E12" s="274">
        <v>70742.223000000085</v>
      </c>
      <c r="F12" s="276">
        <v>0.23125228844474049</v>
      </c>
      <c r="G12" s="274">
        <v>14892.415799999988</v>
      </c>
      <c r="H12" s="274">
        <v>13853.837400000002</v>
      </c>
      <c r="I12" s="274">
        <v>28746.25320000001</v>
      </c>
      <c r="J12" s="430">
        <v>0.28894053158691302</v>
      </c>
      <c r="K12" s="276">
        <v>8.5558364762356297E-3</v>
      </c>
      <c r="L12" s="274">
        <v>99488.476200000237</v>
      </c>
      <c r="M12" s="274">
        <v>13530.579000000376</v>
      </c>
      <c r="N12" s="277">
        <v>0.15740937645925102</v>
      </c>
      <c r="O12" s="276">
        <v>3.903534034604831E-2</v>
      </c>
      <c r="P12" s="277">
        <v>4.2867442908602157E-2</v>
      </c>
      <c r="Q12" s="277">
        <v>7.9324816676659138E-2</v>
      </c>
      <c r="R12" s="274">
        <v>939</v>
      </c>
      <c r="S12" s="297">
        <v>0.15498154981549805</v>
      </c>
      <c r="T12" s="278">
        <v>3.6447618677948997E-2</v>
      </c>
    </row>
    <row r="13" spans="2:20" x14ac:dyDescent="0.25">
      <c r="B13" s="279" t="s">
        <v>270</v>
      </c>
      <c r="C13" s="280">
        <v>560</v>
      </c>
      <c r="D13" s="281">
        <v>6.0606060606060608E-2</v>
      </c>
      <c r="E13" s="280">
        <v>25060.223999999995</v>
      </c>
      <c r="F13" s="282">
        <v>0.18044224963074285</v>
      </c>
      <c r="G13" s="280">
        <v>2584.0897999999979</v>
      </c>
      <c r="H13" s="280">
        <v>3752.2445000000016</v>
      </c>
      <c r="I13" s="280">
        <v>6336.3343000000068</v>
      </c>
      <c r="J13" s="431">
        <v>0.20181620671460709</v>
      </c>
      <c r="K13" s="282">
        <v>-0.10969325408185389</v>
      </c>
      <c r="L13" s="280">
        <v>31396.558299999968</v>
      </c>
      <c r="M13" s="280">
        <v>3050.0130999999637</v>
      </c>
      <c r="N13" s="283">
        <v>0.1075973484063223</v>
      </c>
      <c r="O13" s="282">
        <v>1.2318766813467828E-2</v>
      </c>
      <c r="P13" s="283">
        <v>0.18108210320504298</v>
      </c>
      <c r="Q13" s="283">
        <v>0.19607843137254902</v>
      </c>
      <c r="R13" s="280">
        <v>131</v>
      </c>
      <c r="S13" s="298">
        <v>6.5040650406503975E-2</v>
      </c>
      <c r="T13" s="284">
        <v>5.0848115514497538E-3</v>
      </c>
    </row>
    <row r="14" spans="2:20" x14ac:dyDescent="0.25">
      <c r="B14" s="273" t="s">
        <v>271</v>
      </c>
      <c r="C14" s="274">
        <v>3628</v>
      </c>
      <c r="D14" s="275">
        <v>0.2174496644295302</v>
      </c>
      <c r="E14" s="274">
        <v>145695.48659999951</v>
      </c>
      <c r="F14" s="276">
        <v>0.19115206713283506</v>
      </c>
      <c r="G14" s="274">
        <v>34155.645999999979</v>
      </c>
      <c r="H14" s="274">
        <v>30604.784600000032</v>
      </c>
      <c r="I14" s="274">
        <v>64760.430599999891</v>
      </c>
      <c r="J14" s="430">
        <v>0.30771494316530557</v>
      </c>
      <c r="K14" s="276">
        <v>0.19652242860836333</v>
      </c>
      <c r="L14" s="274">
        <v>210455.91719999883</v>
      </c>
      <c r="M14" s="274">
        <v>34017.275799999392</v>
      </c>
      <c r="N14" s="277">
        <v>0.19279946575240123</v>
      </c>
      <c r="O14" s="276">
        <v>8.2574572146695488E-2</v>
      </c>
      <c r="P14" s="277">
        <v>7.0046179320499211E-2</v>
      </c>
      <c r="Q14" s="277">
        <v>8.0198063574870679E-2</v>
      </c>
      <c r="R14" s="274">
        <v>1649</v>
      </c>
      <c r="S14" s="297">
        <v>0.13411279229711148</v>
      </c>
      <c r="T14" s="278">
        <v>6.4006520979699569E-2</v>
      </c>
    </row>
    <row r="15" spans="2:20" x14ac:dyDescent="0.25">
      <c r="B15" s="279" t="s">
        <v>272</v>
      </c>
      <c r="C15" s="280">
        <v>1350</v>
      </c>
      <c r="D15" s="281">
        <v>0.13827993254637436</v>
      </c>
      <c r="E15" s="280">
        <v>37194.694300000032</v>
      </c>
      <c r="F15" s="282">
        <v>0.18151350999456994</v>
      </c>
      <c r="G15" s="280">
        <v>7535.9537000000064</v>
      </c>
      <c r="H15" s="280">
        <v>7920.6961999999885</v>
      </c>
      <c r="I15" s="280">
        <v>15456.649900000013</v>
      </c>
      <c r="J15" s="431">
        <v>0.29356610234463848</v>
      </c>
      <c r="K15" s="282">
        <v>0.12783786307878278</v>
      </c>
      <c r="L15" s="280">
        <v>52651.344200000087</v>
      </c>
      <c r="M15" s="280">
        <v>7466.1212000000523</v>
      </c>
      <c r="N15" s="283">
        <v>0.16523369155442802</v>
      </c>
      <c r="O15" s="282">
        <v>2.0658303544545949E-2</v>
      </c>
      <c r="P15" s="283">
        <v>2.4743754394077857E-2</v>
      </c>
      <c r="Q15" s="283">
        <v>5.2852053400148771E-2</v>
      </c>
      <c r="R15" s="280">
        <v>1506</v>
      </c>
      <c r="S15" s="298">
        <v>0.11061946902654873</v>
      </c>
      <c r="T15" s="284">
        <v>5.8455925163994879E-2</v>
      </c>
    </row>
    <row r="16" spans="2:20" x14ac:dyDescent="0.25">
      <c r="B16" s="273" t="s">
        <v>273</v>
      </c>
      <c r="C16" s="274">
        <v>600</v>
      </c>
      <c r="D16" s="275">
        <v>0.16959064327485379</v>
      </c>
      <c r="E16" s="274">
        <v>21918.484099999994</v>
      </c>
      <c r="F16" s="276">
        <v>0.39317648441477659</v>
      </c>
      <c r="G16" s="274">
        <v>6364.9700000000012</v>
      </c>
      <c r="H16" s="274">
        <v>7275.0099999999902</v>
      </c>
      <c r="I16" s="274">
        <v>13639.980000000007</v>
      </c>
      <c r="J16" s="430">
        <v>0.38359305850895919</v>
      </c>
      <c r="K16" s="276">
        <v>-0.10534409061130404</v>
      </c>
      <c r="L16" s="274">
        <v>35558.464099999954</v>
      </c>
      <c r="M16" s="274">
        <v>4579.6610000000328</v>
      </c>
      <c r="N16" s="277">
        <v>0.14783208328665365</v>
      </c>
      <c r="O16" s="276">
        <v>1.3951733922790099E-2</v>
      </c>
      <c r="P16" s="277">
        <v>6.3400232323034128E-2</v>
      </c>
      <c r="Q16" s="277">
        <v>0.12636899747262004</v>
      </c>
      <c r="R16" s="274">
        <v>3281</v>
      </c>
      <c r="S16" s="297">
        <v>9.9530831099195805E-2</v>
      </c>
      <c r="T16" s="278">
        <v>0.12735318091837131</v>
      </c>
    </row>
    <row r="17" spans="2:20" x14ac:dyDescent="0.25">
      <c r="B17" s="279" t="s">
        <v>274</v>
      </c>
      <c r="C17" s="280">
        <v>2188</v>
      </c>
      <c r="D17" s="281">
        <v>9.1816367265469059E-2</v>
      </c>
      <c r="E17" s="280">
        <v>96859.624299999676</v>
      </c>
      <c r="F17" s="282">
        <v>0.12454184102806923</v>
      </c>
      <c r="G17" s="280">
        <v>13157.719300000002</v>
      </c>
      <c r="H17" s="280">
        <v>13369.464000000022</v>
      </c>
      <c r="I17" s="280">
        <v>26527.183300000012</v>
      </c>
      <c r="J17" s="431">
        <v>0.21499205479079156</v>
      </c>
      <c r="K17" s="282">
        <v>8.7464617110996484E-2</v>
      </c>
      <c r="L17" s="280">
        <v>123386.8075999998</v>
      </c>
      <c r="M17" s="280">
        <v>12860.680199999973</v>
      </c>
      <c r="N17" s="283">
        <v>0.11635873347354785</v>
      </c>
      <c r="O17" s="282">
        <v>4.84120997008331E-2</v>
      </c>
      <c r="P17" s="283">
        <v>6.2825839558033447E-2</v>
      </c>
      <c r="Q17" s="283">
        <v>7.4880219028062966E-2</v>
      </c>
      <c r="R17" s="280">
        <v>1114</v>
      </c>
      <c r="S17" s="298">
        <v>0.14727085478887747</v>
      </c>
      <c r="T17" s="284">
        <v>4.3240305865000196E-2</v>
      </c>
    </row>
    <row r="18" spans="2:20" x14ac:dyDescent="0.25">
      <c r="B18" s="273" t="s">
        <v>275</v>
      </c>
      <c r="C18" s="274">
        <v>8013</v>
      </c>
      <c r="D18" s="275">
        <v>0.14389721627408994</v>
      </c>
      <c r="E18" s="274">
        <v>245161.75453599877</v>
      </c>
      <c r="F18" s="276">
        <v>0.1763094493183541</v>
      </c>
      <c r="G18" s="274">
        <v>38249.745400000029</v>
      </c>
      <c r="H18" s="274">
        <v>45953.315800000004</v>
      </c>
      <c r="I18" s="274">
        <v>84203.061200000229</v>
      </c>
      <c r="J18" s="430">
        <v>0.255652872368408</v>
      </c>
      <c r="K18" s="276">
        <v>-7.385193553283341E-3</v>
      </c>
      <c r="L18" s="274">
        <v>329364.81573600159</v>
      </c>
      <c r="M18" s="274">
        <v>36119.234236001794</v>
      </c>
      <c r="N18" s="277">
        <v>0.12317060005216761</v>
      </c>
      <c r="O18" s="276">
        <v>0.129229717564699</v>
      </c>
      <c r="P18" s="277">
        <v>8.4364691048806006E-2</v>
      </c>
      <c r="Q18" s="277">
        <v>0.12222764574880259</v>
      </c>
      <c r="R18" s="274">
        <v>2903</v>
      </c>
      <c r="S18" s="297">
        <v>0.12913263321664714</v>
      </c>
      <c r="T18" s="278">
        <v>0.11268097659434072</v>
      </c>
    </row>
    <row r="19" spans="2:20" x14ac:dyDescent="0.25">
      <c r="B19" s="279" t="s">
        <v>276</v>
      </c>
      <c r="C19" s="280">
        <v>11977</v>
      </c>
      <c r="D19" s="281">
        <v>0.12028809278832663</v>
      </c>
      <c r="E19" s="280">
        <v>433423.29920000979</v>
      </c>
      <c r="F19" s="282">
        <v>0.12793877856611519</v>
      </c>
      <c r="G19" s="280">
        <v>59179.617099999887</v>
      </c>
      <c r="H19" s="280">
        <v>64031.019200000097</v>
      </c>
      <c r="I19" s="280">
        <v>123210.63629999905</v>
      </c>
      <c r="J19" s="431">
        <v>0.22134948741370392</v>
      </c>
      <c r="K19" s="282">
        <v>2.9899683215071124E-2</v>
      </c>
      <c r="L19" s="280">
        <v>556633.93550000596</v>
      </c>
      <c r="M19" s="280">
        <v>52738.93779999594</v>
      </c>
      <c r="N19" s="283">
        <v>0.10466255477970364</v>
      </c>
      <c r="O19" s="282">
        <v>0.21840112493755315</v>
      </c>
      <c r="P19" s="283">
        <v>0.17735136672663171</v>
      </c>
      <c r="Q19" s="283">
        <v>0.18297508287883649</v>
      </c>
      <c r="R19" s="280">
        <v>3064</v>
      </c>
      <c r="S19" s="298">
        <v>9.272467902995718E-2</v>
      </c>
      <c r="T19" s="284">
        <v>0.11893024880642783</v>
      </c>
    </row>
    <row r="20" spans="2:20" x14ac:dyDescent="0.25">
      <c r="B20" s="273" t="s">
        <v>277</v>
      </c>
      <c r="C20" s="274">
        <v>3994</v>
      </c>
      <c r="D20" s="275">
        <v>9.7855964815832877E-2</v>
      </c>
      <c r="E20" s="274">
        <v>191357.05010000046</v>
      </c>
      <c r="F20" s="276">
        <v>0.14063428620030777</v>
      </c>
      <c r="G20" s="274">
        <v>22259.092400000027</v>
      </c>
      <c r="H20" s="274">
        <v>29996.900600000132</v>
      </c>
      <c r="I20" s="274">
        <v>52255.993000000097</v>
      </c>
      <c r="J20" s="430">
        <v>0.21450408539311841</v>
      </c>
      <c r="K20" s="276">
        <v>-3.7692254748427925E-2</v>
      </c>
      <c r="L20" s="274">
        <v>243613.04310000123</v>
      </c>
      <c r="M20" s="274">
        <v>21546.536400003824</v>
      </c>
      <c r="N20" s="277">
        <v>9.7027402827173287E-2</v>
      </c>
      <c r="O20" s="276">
        <v>9.5584116003829808E-2</v>
      </c>
      <c r="P20" s="277">
        <v>0.11726586980527073</v>
      </c>
      <c r="Q20" s="277">
        <v>0.13261172720632181</v>
      </c>
      <c r="R20" s="274">
        <v>1911</v>
      </c>
      <c r="S20" s="297">
        <v>0.12411764705882344</v>
      </c>
      <c r="T20" s="278">
        <v>7.417614408259908E-2</v>
      </c>
    </row>
    <row r="21" spans="2:20" x14ac:dyDescent="0.25">
      <c r="B21" s="279" t="s">
        <v>278</v>
      </c>
      <c r="C21" s="280">
        <v>4479</v>
      </c>
      <c r="D21" s="281">
        <v>0.10866336633663366</v>
      </c>
      <c r="E21" s="280">
        <v>147905.49359998875</v>
      </c>
      <c r="F21" s="282">
        <v>0.11871179036293947</v>
      </c>
      <c r="G21" s="280">
        <v>18904.997699967258</v>
      </c>
      <c r="H21" s="280">
        <v>20325.606799970174</v>
      </c>
      <c r="I21" s="280">
        <v>39230.604499937377</v>
      </c>
      <c r="J21" s="431">
        <v>0.2096367558064047</v>
      </c>
      <c r="K21" s="282">
        <v>6.2393060769566237E-2</v>
      </c>
      <c r="L21" s="280">
        <v>187136.09809992503</v>
      </c>
      <c r="M21" s="280">
        <v>17998.916299944394</v>
      </c>
      <c r="N21" s="283">
        <v>0.10641608254552611</v>
      </c>
      <c r="O21" s="282">
        <v>7.3424798121111842E-2</v>
      </c>
      <c r="P21" s="283">
        <v>0.32449527066966483</v>
      </c>
      <c r="Q21" s="283">
        <v>0.24388783011162538</v>
      </c>
      <c r="R21" s="280">
        <v>2452</v>
      </c>
      <c r="S21" s="298">
        <v>0.10900045228403443</v>
      </c>
      <c r="T21" s="284">
        <v>9.5175251329425919E-2</v>
      </c>
    </row>
    <row r="22" spans="2:20" x14ac:dyDescent="0.25">
      <c r="B22" s="273" t="s">
        <v>279</v>
      </c>
      <c r="C22" s="274">
        <v>98</v>
      </c>
      <c r="D22" s="275">
        <v>0.15294117647058825</v>
      </c>
      <c r="E22" s="274">
        <v>3535.6649999999995</v>
      </c>
      <c r="F22" s="276">
        <v>2.4115038480364035E-2</v>
      </c>
      <c r="G22" s="274">
        <v>30.321999999999999</v>
      </c>
      <c r="H22" s="274">
        <v>124.15899999999999</v>
      </c>
      <c r="I22" s="274">
        <v>154.48099999999999</v>
      </c>
      <c r="J22" s="430">
        <v>4.1863113275192911E-2</v>
      </c>
      <c r="K22" s="276">
        <v>-0.28068075991804842</v>
      </c>
      <c r="L22" s="274">
        <v>3690.1459999999993</v>
      </c>
      <c r="M22" s="274">
        <v>22.975999999992382</v>
      </c>
      <c r="N22" s="277">
        <v>6.2653217603744413E-3</v>
      </c>
      <c r="O22" s="276">
        <v>1.4478672358699612E-3</v>
      </c>
      <c r="P22" s="277">
        <v>0.11398486439735588</v>
      </c>
      <c r="Q22" s="277">
        <v>1.6387959866220735E-2</v>
      </c>
      <c r="R22" s="274">
        <v>22</v>
      </c>
      <c r="S22" s="297">
        <v>0.15789473684210531</v>
      </c>
      <c r="T22" s="278">
        <v>8.5393781780072192E-4</v>
      </c>
    </row>
    <row r="23" spans="2:20" x14ac:dyDescent="0.25">
      <c r="B23" s="279" t="s">
        <v>280</v>
      </c>
      <c r="C23" s="280">
        <v>402</v>
      </c>
      <c r="D23" s="281">
        <v>0.17888563049853373</v>
      </c>
      <c r="E23" s="280">
        <v>1519.7155999999989</v>
      </c>
      <c r="F23" s="282">
        <v>0.22362324675115539</v>
      </c>
      <c r="G23" s="280">
        <v>184.24860000000001</v>
      </c>
      <c r="H23" s="280">
        <v>197.24000000000004</v>
      </c>
      <c r="I23" s="280">
        <v>381.48859999999996</v>
      </c>
      <c r="J23" s="431">
        <v>0.20065629983354777</v>
      </c>
      <c r="K23" s="282">
        <v>0.62841422290519444</v>
      </c>
      <c r="L23" s="280">
        <v>1901.2041999999983</v>
      </c>
      <c r="M23" s="280">
        <v>424.9542000000024</v>
      </c>
      <c r="N23" s="283">
        <v>0.28786059271803799</v>
      </c>
      <c r="O23" s="282">
        <v>7.4595727916411945E-4</v>
      </c>
      <c r="P23" s="283">
        <v>4.5331525989508785E-2</v>
      </c>
      <c r="Q23" s="283">
        <v>5.756013745704467E-2</v>
      </c>
      <c r="R23" s="280">
        <v>112</v>
      </c>
      <c r="S23" s="298">
        <v>0.23076923076923084</v>
      </c>
      <c r="T23" s="284">
        <v>4.3473197997127662E-3</v>
      </c>
    </row>
    <row r="24" spans="2:20" x14ac:dyDescent="0.25">
      <c r="B24" s="273" t="s">
        <v>281</v>
      </c>
      <c r="C24" s="274">
        <v>181</v>
      </c>
      <c r="D24" s="275">
        <v>0.77450980392156865</v>
      </c>
      <c r="E24" s="274">
        <v>465.08300000000014</v>
      </c>
      <c r="F24" s="276">
        <v>0.50147861178369724</v>
      </c>
      <c r="G24" s="274">
        <v>258.75</v>
      </c>
      <c r="H24" s="274">
        <v>134.66299999999995</v>
      </c>
      <c r="I24" s="274">
        <v>393.41300000000007</v>
      </c>
      <c r="J24" s="430">
        <v>0.45825839607872382</v>
      </c>
      <c r="K24" s="276">
        <v>1.1709138064231339</v>
      </c>
      <c r="L24" s="274">
        <v>858.49599999999998</v>
      </c>
      <c r="M24" s="274">
        <v>367.52600000000041</v>
      </c>
      <c r="N24" s="277">
        <v>0.74857119579607867</v>
      </c>
      <c r="O24" s="276">
        <v>3.3683985146533999E-4</v>
      </c>
      <c r="P24" s="277">
        <v>2.8799892649870845E-2</v>
      </c>
      <c r="Q24" s="277">
        <v>2.983844378503132E-2</v>
      </c>
      <c r="R24" s="274">
        <v>37</v>
      </c>
      <c r="S24" s="297">
        <v>0.37037037037037046</v>
      </c>
      <c r="T24" s="278">
        <v>1.4361681481193961E-3</v>
      </c>
    </row>
    <row r="25" spans="2:20" x14ac:dyDescent="0.25">
      <c r="B25" s="279" t="s">
        <v>282</v>
      </c>
      <c r="C25" s="280">
        <v>107</v>
      </c>
      <c r="D25" s="281">
        <v>0.33750000000000002</v>
      </c>
      <c r="E25" s="280">
        <v>499.54900000000004</v>
      </c>
      <c r="F25" s="282">
        <v>3.9990423450055969E-2</v>
      </c>
      <c r="G25" s="280">
        <v>104.01800000000001</v>
      </c>
      <c r="H25" s="280">
        <v>79.079999999999984</v>
      </c>
      <c r="I25" s="280">
        <v>183.09799999999993</v>
      </c>
      <c r="J25" s="431">
        <v>0.26821768791190748</v>
      </c>
      <c r="K25" s="282">
        <v>0.37760890828379995</v>
      </c>
      <c r="L25" s="280">
        <v>682.64700000000005</v>
      </c>
      <c r="M25" s="280">
        <v>69.396999999999935</v>
      </c>
      <c r="N25" s="283">
        <v>0.11316265796983273</v>
      </c>
      <c r="O25" s="282">
        <v>2.6784366389972689E-4</v>
      </c>
      <c r="P25" s="283">
        <v>2.9635207293249404E-2</v>
      </c>
      <c r="Q25" s="283">
        <v>3.6769759450171823E-2</v>
      </c>
      <c r="R25" s="280">
        <v>53</v>
      </c>
      <c r="S25" s="298">
        <v>1.9230769230769162E-2</v>
      </c>
      <c r="T25" s="284">
        <v>2.0572138337926482E-3</v>
      </c>
    </row>
    <row r="26" spans="2:20" x14ac:dyDescent="0.25">
      <c r="B26" s="273" t="s">
        <v>283</v>
      </c>
      <c r="C26" s="274">
        <v>12</v>
      </c>
      <c r="D26" s="275">
        <v>9.0909090909090912E-2</v>
      </c>
      <c r="E26" s="274">
        <v>86.62</v>
      </c>
      <c r="F26" s="276">
        <v>1.3061767838125666</v>
      </c>
      <c r="G26" s="274">
        <v>0</v>
      </c>
      <c r="H26" s="274">
        <v>0.5</v>
      </c>
      <c r="I26" s="274">
        <v>0.5</v>
      </c>
      <c r="J26" s="430">
        <v>5.7392102846648297E-3</v>
      </c>
      <c r="K26" s="276">
        <v>-0.85465116279069764</v>
      </c>
      <c r="L26" s="274">
        <v>87.12</v>
      </c>
      <c r="M26" s="274">
        <v>46.120000000000005</v>
      </c>
      <c r="N26" s="277">
        <v>1.1248780487804879</v>
      </c>
      <c r="O26" s="276">
        <v>3.4182439824600723E-5</v>
      </c>
      <c r="P26" s="277">
        <v>4.3560000000000005E-3</v>
      </c>
      <c r="Q26" s="277">
        <v>7.6790170858130158E-4</v>
      </c>
      <c r="R26" s="274">
        <v>0</v>
      </c>
      <c r="S26" s="297" t="s">
        <v>75</v>
      </c>
      <c r="T26" s="278">
        <v>0</v>
      </c>
    </row>
    <row r="27" spans="2:20" x14ac:dyDescent="0.25">
      <c r="B27" s="285" t="s">
        <v>226</v>
      </c>
      <c r="C27" s="286">
        <v>53255</v>
      </c>
      <c r="D27" s="287">
        <v>0.12682761685110344</v>
      </c>
      <c r="E27" s="288">
        <v>1956084.8851022467</v>
      </c>
      <c r="F27" s="289">
        <v>0.14651468504183982</v>
      </c>
      <c r="G27" s="290">
        <v>278676.64849996392</v>
      </c>
      <c r="H27" s="290">
        <v>313915.51949997083</v>
      </c>
      <c r="I27" s="290">
        <v>592592.16799994011</v>
      </c>
      <c r="J27" s="432">
        <v>0.23250971215780111</v>
      </c>
      <c r="K27" s="291">
        <v>2.6050181755101921E-2</v>
      </c>
      <c r="L27" s="292">
        <v>2548677.0531020057</v>
      </c>
      <c r="M27" s="292">
        <v>265015.97533579823</v>
      </c>
      <c r="N27" s="293">
        <v>0.11604873328884119</v>
      </c>
      <c r="O27" s="300">
        <v>1</v>
      </c>
      <c r="P27" s="294">
        <v>9.4903701426700141E-2</v>
      </c>
      <c r="Q27" s="294">
        <v>0.11767968497951571</v>
      </c>
      <c r="R27" s="286">
        <v>25763</v>
      </c>
      <c r="S27" s="299">
        <v>0.11726440869074972</v>
      </c>
      <c r="T27" s="295">
        <v>1</v>
      </c>
    </row>
    <row r="28" spans="2:20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8" t="s">
        <v>225</v>
      </c>
    </row>
  </sheetData>
  <mergeCells count="8">
    <mergeCell ref="P7:P8"/>
    <mergeCell ref="Q7:Q8"/>
    <mergeCell ref="R7:T7"/>
    <mergeCell ref="B7:B8"/>
    <mergeCell ref="C7:D7"/>
    <mergeCell ref="E7:F7"/>
    <mergeCell ref="G7:K7"/>
    <mergeCell ref="L7:O7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tabColor rgb="FF92D050"/>
  </sheetPr>
  <dimension ref="A1:I139"/>
  <sheetViews>
    <sheetView topLeftCell="A6" zoomScale="70" zoomScaleNormal="70" workbookViewId="0">
      <selection activeCell="L11" sqref="L11"/>
    </sheetView>
  </sheetViews>
  <sheetFormatPr baseColWidth="10" defaultColWidth="11.42578125" defaultRowHeight="15" x14ac:dyDescent="0.25"/>
  <sheetData>
    <row r="1" spans="9:9" x14ac:dyDescent="0.25">
      <c r="I1" t="s">
        <v>284</v>
      </c>
    </row>
    <row r="35" spans="1:9" x14ac:dyDescent="0.25">
      <c r="H35" t="s">
        <v>285</v>
      </c>
    </row>
    <row r="36" spans="1:9" x14ac:dyDescent="0.25">
      <c r="C36" s="414" t="s">
        <v>286</v>
      </c>
      <c r="D36" s="236">
        <v>2020</v>
      </c>
      <c r="E36" s="414" t="s">
        <v>287</v>
      </c>
      <c r="F36" s="236">
        <v>2019</v>
      </c>
    </row>
    <row r="38" spans="1:9" x14ac:dyDescent="0.25">
      <c r="A38" t="s">
        <v>288</v>
      </c>
      <c r="B38" t="s">
        <v>289</v>
      </c>
      <c r="C38" t="s">
        <v>290</v>
      </c>
      <c r="D38" t="s">
        <v>291</v>
      </c>
      <c r="E38" t="s">
        <v>292</v>
      </c>
      <c r="F38" t="s">
        <v>293</v>
      </c>
      <c r="G38" t="s">
        <v>294</v>
      </c>
      <c r="H38" t="s">
        <v>295</v>
      </c>
      <c r="I38" t="s">
        <v>296</v>
      </c>
    </row>
    <row r="39" spans="1:9" x14ac:dyDescent="0.25">
      <c r="A39" t="s">
        <v>266</v>
      </c>
      <c r="B39" t="s">
        <v>297</v>
      </c>
      <c r="C39" t="s">
        <v>298</v>
      </c>
      <c r="D39">
        <v>326</v>
      </c>
      <c r="E39">
        <v>294</v>
      </c>
      <c r="F39">
        <v>32</v>
      </c>
      <c r="G39">
        <v>0.10884353741496589</v>
      </c>
      <c r="H39">
        <v>252</v>
      </c>
      <c r="I39">
        <v>0.22330097087378631</v>
      </c>
    </row>
    <row r="40" spans="1:9" x14ac:dyDescent="0.25">
      <c r="A40" t="s">
        <v>272</v>
      </c>
      <c r="B40" t="s">
        <v>299</v>
      </c>
      <c r="C40" t="s">
        <v>300</v>
      </c>
      <c r="D40">
        <v>235</v>
      </c>
      <c r="E40">
        <v>191</v>
      </c>
      <c r="F40">
        <v>44</v>
      </c>
      <c r="G40">
        <v>0.23036649214659688</v>
      </c>
      <c r="H40">
        <v>126</v>
      </c>
      <c r="I40">
        <v>0.13513513513513509</v>
      </c>
    </row>
    <row r="41" spans="1:9" x14ac:dyDescent="0.25">
      <c r="A41" t="s">
        <v>266</v>
      </c>
      <c r="B41" t="s">
        <v>301</v>
      </c>
      <c r="C41" t="s">
        <v>302</v>
      </c>
      <c r="D41">
        <v>363</v>
      </c>
      <c r="E41">
        <v>351</v>
      </c>
      <c r="F41">
        <v>12</v>
      </c>
      <c r="G41">
        <v>3.4188034188034289E-2</v>
      </c>
      <c r="H41">
        <v>106</v>
      </c>
      <c r="I41">
        <v>7.0707070707070718E-2</v>
      </c>
    </row>
    <row r="42" spans="1:9" x14ac:dyDescent="0.25">
      <c r="A42" t="s">
        <v>278</v>
      </c>
      <c r="B42" t="s">
        <v>303</v>
      </c>
      <c r="C42" t="s">
        <v>304</v>
      </c>
      <c r="D42">
        <v>560</v>
      </c>
      <c r="E42">
        <v>480</v>
      </c>
      <c r="F42">
        <v>80</v>
      </c>
      <c r="G42">
        <v>0.16666666666666674</v>
      </c>
      <c r="H42">
        <v>164</v>
      </c>
      <c r="I42">
        <v>-2.9585798816568087E-2</v>
      </c>
    </row>
    <row r="43" spans="1:9" x14ac:dyDescent="0.25">
      <c r="A43" t="s">
        <v>278</v>
      </c>
      <c r="B43" t="s">
        <v>305</v>
      </c>
      <c r="C43" t="s">
        <v>306</v>
      </c>
      <c r="D43">
        <v>430</v>
      </c>
      <c r="E43">
        <v>373</v>
      </c>
      <c r="F43">
        <v>57</v>
      </c>
      <c r="G43">
        <v>0.15281501340482584</v>
      </c>
      <c r="H43">
        <v>124</v>
      </c>
      <c r="I43">
        <v>0.1588785046728971</v>
      </c>
    </row>
    <row r="44" spans="1:9" x14ac:dyDescent="0.25">
      <c r="A44" t="s">
        <v>278</v>
      </c>
      <c r="B44" t="s">
        <v>307</v>
      </c>
      <c r="C44" t="s">
        <v>308</v>
      </c>
      <c r="D44">
        <v>325</v>
      </c>
      <c r="E44">
        <v>275</v>
      </c>
      <c r="F44">
        <v>50</v>
      </c>
      <c r="G44">
        <v>0.18181818181818188</v>
      </c>
      <c r="H44">
        <v>419</v>
      </c>
      <c r="I44">
        <v>0.12332439678284191</v>
      </c>
    </row>
    <row r="45" spans="1:9" x14ac:dyDescent="0.25">
      <c r="A45" t="s">
        <v>266</v>
      </c>
      <c r="B45" t="s">
        <v>309</v>
      </c>
      <c r="C45" t="s">
        <v>310</v>
      </c>
      <c r="D45">
        <v>1011</v>
      </c>
      <c r="E45">
        <v>914</v>
      </c>
      <c r="F45">
        <v>97</v>
      </c>
      <c r="G45">
        <v>0.10612691466083146</v>
      </c>
      <c r="H45">
        <v>211</v>
      </c>
      <c r="I45">
        <v>0.11052631578947358</v>
      </c>
    </row>
    <row r="46" spans="1:9" x14ac:dyDescent="0.25">
      <c r="A46" t="s">
        <v>271</v>
      </c>
      <c r="B46" t="s">
        <v>311</v>
      </c>
      <c r="C46" t="s">
        <v>312</v>
      </c>
      <c r="D46">
        <v>247</v>
      </c>
      <c r="E46">
        <v>228</v>
      </c>
      <c r="F46">
        <v>19</v>
      </c>
      <c r="G46">
        <v>8.3333333333333259E-2</v>
      </c>
      <c r="H46">
        <v>67</v>
      </c>
      <c r="I46">
        <v>8.0645161290322509E-2</v>
      </c>
    </row>
    <row r="47" spans="1:9" x14ac:dyDescent="0.25">
      <c r="A47" t="s">
        <v>276</v>
      </c>
      <c r="B47" t="s">
        <v>313</v>
      </c>
      <c r="C47" t="s">
        <v>314</v>
      </c>
      <c r="D47">
        <v>640</v>
      </c>
      <c r="E47">
        <v>531</v>
      </c>
      <c r="F47">
        <v>109</v>
      </c>
      <c r="G47">
        <v>0.20527306967984926</v>
      </c>
      <c r="H47">
        <v>103</v>
      </c>
      <c r="I47">
        <v>0.15730337078651679</v>
      </c>
    </row>
    <row r="48" spans="1:9" x14ac:dyDescent="0.25">
      <c r="A48" t="s">
        <v>271</v>
      </c>
      <c r="B48" t="s">
        <v>315</v>
      </c>
      <c r="C48" t="s">
        <v>316</v>
      </c>
      <c r="D48">
        <v>264</v>
      </c>
      <c r="E48">
        <v>195</v>
      </c>
      <c r="F48">
        <v>69</v>
      </c>
      <c r="G48">
        <v>0.35384615384615392</v>
      </c>
      <c r="H48">
        <v>122</v>
      </c>
      <c r="I48">
        <v>0.10909090909090913</v>
      </c>
    </row>
    <row r="49" spans="1:9" x14ac:dyDescent="0.25">
      <c r="A49" t="s">
        <v>276</v>
      </c>
      <c r="B49" t="s">
        <v>317</v>
      </c>
      <c r="C49" t="s">
        <v>318</v>
      </c>
      <c r="D49">
        <v>1241</v>
      </c>
      <c r="E49">
        <v>1027</v>
      </c>
      <c r="F49">
        <v>214</v>
      </c>
      <c r="G49">
        <v>0.20837390457643612</v>
      </c>
      <c r="H49">
        <v>253</v>
      </c>
      <c r="I49">
        <v>0.16589861751152069</v>
      </c>
    </row>
    <row r="50" spans="1:9" x14ac:dyDescent="0.25">
      <c r="A50" t="s">
        <v>276</v>
      </c>
      <c r="B50" t="s">
        <v>319</v>
      </c>
      <c r="C50" t="s">
        <v>320</v>
      </c>
      <c r="D50">
        <v>982</v>
      </c>
      <c r="E50">
        <v>896</v>
      </c>
      <c r="F50">
        <v>86</v>
      </c>
      <c r="G50">
        <v>9.5982142857142794E-2</v>
      </c>
      <c r="H50">
        <v>224</v>
      </c>
      <c r="I50">
        <v>0.11442786069651745</v>
      </c>
    </row>
    <row r="51" spans="1:9" x14ac:dyDescent="0.25">
      <c r="A51" t="s">
        <v>278</v>
      </c>
      <c r="B51" t="s">
        <v>321</v>
      </c>
      <c r="C51" t="s">
        <v>322</v>
      </c>
      <c r="D51">
        <v>1113</v>
      </c>
      <c r="E51">
        <v>957</v>
      </c>
      <c r="F51">
        <v>156</v>
      </c>
      <c r="G51">
        <v>0.1630094043887147</v>
      </c>
      <c r="H51">
        <v>822</v>
      </c>
      <c r="I51">
        <v>0.13379310344827577</v>
      </c>
    </row>
    <row r="52" spans="1:9" x14ac:dyDescent="0.25">
      <c r="A52" t="s">
        <v>274</v>
      </c>
      <c r="B52" t="s">
        <v>323</v>
      </c>
      <c r="C52" t="s">
        <v>324</v>
      </c>
      <c r="D52">
        <v>535</v>
      </c>
      <c r="E52">
        <v>493</v>
      </c>
      <c r="F52">
        <v>42</v>
      </c>
      <c r="G52">
        <v>8.5192697768762704E-2</v>
      </c>
      <c r="H52">
        <v>300</v>
      </c>
      <c r="I52">
        <v>0.16731517509727634</v>
      </c>
    </row>
    <row r="53" spans="1:9" x14ac:dyDescent="0.25">
      <c r="A53" t="s">
        <v>266</v>
      </c>
      <c r="B53" t="s">
        <v>325</v>
      </c>
      <c r="C53" t="s">
        <v>326</v>
      </c>
      <c r="D53">
        <v>363</v>
      </c>
      <c r="E53">
        <v>333</v>
      </c>
      <c r="F53">
        <v>30</v>
      </c>
      <c r="G53">
        <v>9.0090090090090058E-2</v>
      </c>
      <c r="H53">
        <v>77</v>
      </c>
      <c r="I53">
        <v>0.14925373134328357</v>
      </c>
    </row>
    <row r="54" spans="1:9" x14ac:dyDescent="0.25">
      <c r="A54" t="s">
        <v>275</v>
      </c>
      <c r="B54" t="s">
        <v>327</v>
      </c>
      <c r="C54" t="s">
        <v>328</v>
      </c>
      <c r="D54">
        <v>404</v>
      </c>
      <c r="E54">
        <v>355</v>
      </c>
      <c r="F54">
        <v>49</v>
      </c>
      <c r="G54">
        <v>0.13802816901408455</v>
      </c>
      <c r="H54">
        <v>151</v>
      </c>
      <c r="I54">
        <v>7.0921985815602939E-2</v>
      </c>
    </row>
    <row r="55" spans="1:9" x14ac:dyDescent="0.25">
      <c r="A55" t="s">
        <v>275</v>
      </c>
      <c r="B55" t="s">
        <v>329</v>
      </c>
      <c r="C55" t="s">
        <v>330</v>
      </c>
      <c r="D55">
        <v>492</v>
      </c>
      <c r="E55">
        <v>393</v>
      </c>
      <c r="F55">
        <v>99</v>
      </c>
      <c r="G55">
        <v>0.25190839694656497</v>
      </c>
      <c r="H55">
        <v>311</v>
      </c>
      <c r="I55">
        <v>8.7412587412587506E-2</v>
      </c>
    </row>
    <row r="56" spans="1:9" x14ac:dyDescent="0.25">
      <c r="A56" t="s">
        <v>269</v>
      </c>
      <c r="B56" t="s">
        <v>331</v>
      </c>
      <c r="C56" t="s">
        <v>332</v>
      </c>
      <c r="D56">
        <v>327</v>
      </c>
      <c r="E56">
        <v>251</v>
      </c>
      <c r="F56">
        <v>76</v>
      </c>
      <c r="G56">
        <v>0.3027888446215139</v>
      </c>
      <c r="H56">
        <v>107</v>
      </c>
      <c r="I56">
        <v>0.32098765432098775</v>
      </c>
    </row>
    <row r="57" spans="1:9" x14ac:dyDescent="0.25">
      <c r="A57" t="s">
        <v>275</v>
      </c>
      <c r="B57" t="s">
        <v>333</v>
      </c>
      <c r="C57" t="s">
        <v>334</v>
      </c>
      <c r="D57">
        <v>395</v>
      </c>
      <c r="E57">
        <v>336</v>
      </c>
      <c r="F57">
        <v>59</v>
      </c>
      <c r="G57">
        <v>0.17559523809523814</v>
      </c>
      <c r="H57">
        <v>102</v>
      </c>
      <c r="I57">
        <v>0.12087912087912089</v>
      </c>
    </row>
    <row r="58" spans="1:9" x14ac:dyDescent="0.25">
      <c r="A58" t="s">
        <v>267</v>
      </c>
      <c r="B58" t="s">
        <v>335</v>
      </c>
      <c r="C58" t="s">
        <v>336</v>
      </c>
      <c r="D58">
        <v>712</v>
      </c>
      <c r="E58">
        <v>582</v>
      </c>
      <c r="F58">
        <v>130</v>
      </c>
      <c r="G58">
        <v>0.22336769759450181</v>
      </c>
      <c r="H58">
        <v>281</v>
      </c>
      <c r="I58">
        <v>0.10629921259842523</v>
      </c>
    </row>
    <row r="59" spans="1:9" x14ac:dyDescent="0.25">
      <c r="A59" t="s">
        <v>268</v>
      </c>
      <c r="B59" t="s">
        <v>337</v>
      </c>
      <c r="C59" t="s">
        <v>338</v>
      </c>
      <c r="D59">
        <v>923</v>
      </c>
      <c r="E59">
        <v>824</v>
      </c>
      <c r="F59">
        <v>99</v>
      </c>
      <c r="G59">
        <v>0.12014563106796117</v>
      </c>
      <c r="H59">
        <v>364</v>
      </c>
      <c r="I59">
        <v>8.6567164179104372E-2</v>
      </c>
    </row>
    <row r="60" spans="1:9" x14ac:dyDescent="0.25">
      <c r="A60" t="s">
        <v>275</v>
      </c>
      <c r="B60" t="s">
        <v>339</v>
      </c>
      <c r="C60" t="s">
        <v>340</v>
      </c>
      <c r="D60">
        <v>256</v>
      </c>
      <c r="E60">
        <v>232</v>
      </c>
      <c r="F60">
        <v>24</v>
      </c>
      <c r="G60">
        <v>0.10344827586206895</v>
      </c>
      <c r="H60">
        <v>49</v>
      </c>
      <c r="I60">
        <v>0.36111111111111116</v>
      </c>
    </row>
    <row r="61" spans="1:9" x14ac:dyDescent="0.25">
      <c r="A61" t="s">
        <v>275</v>
      </c>
      <c r="B61" t="s">
        <v>341</v>
      </c>
      <c r="C61" t="s">
        <v>342</v>
      </c>
      <c r="D61">
        <v>1188</v>
      </c>
      <c r="E61">
        <v>1039</v>
      </c>
      <c r="F61">
        <v>149</v>
      </c>
      <c r="G61">
        <v>0.1434071222329163</v>
      </c>
      <c r="H61">
        <v>260</v>
      </c>
      <c r="I61">
        <v>0.19815668202764969</v>
      </c>
    </row>
    <row r="62" spans="1:9" x14ac:dyDescent="0.25">
      <c r="A62" t="s">
        <v>267</v>
      </c>
      <c r="B62" t="s">
        <v>343</v>
      </c>
      <c r="C62" t="s">
        <v>344</v>
      </c>
      <c r="D62">
        <v>249</v>
      </c>
      <c r="E62">
        <v>218</v>
      </c>
      <c r="F62">
        <v>31</v>
      </c>
      <c r="G62">
        <v>0.14220183486238525</v>
      </c>
      <c r="H62">
        <v>186</v>
      </c>
      <c r="I62">
        <v>0.15527950310559002</v>
      </c>
    </row>
    <row r="63" spans="1:9" x14ac:dyDescent="0.25">
      <c r="A63" t="s">
        <v>266</v>
      </c>
      <c r="B63" t="s">
        <v>345</v>
      </c>
      <c r="C63" t="s">
        <v>346</v>
      </c>
      <c r="D63">
        <v>1605</v>
      </c>
      <c r="E63">
        <v>1366</v>
      </c>
      <c r="F63">
        <v>239</v>
      </c>
      <c r="G63">
        <v>0.17496339677891659</v>
      </c>
      <c r="H63">
        <v>452</v>
      </c>
      <c r="I63">
        <v>6.1032863849765251E-2</v>
      </c>
    </row>
    <row r="64" spans="1:9" x14ac:dyDescent="0.25">
      <c r="A64" t="s">
        <v>274</v>
      </c>
      <c r="B64" t="s">
        <v>347</v>
      </c>
      <c r="C64" t="s">
        <v>348</v>
      </c>
      <c r="D64">
        <v>254</v>
      </c>
      <c r="E64">
        <v>208</v>
      </c>
      <c r="F64">
        <v>46</v>
      </c>
      <c r="G64">
        <v>0.22115384615384626</v>
      </c>
      <c r="H64">
        <v>163</v>
      </c>
      <c r="I64">
        <v>0.147887323943662</v>
      </c>
    </row>
    <row r="65" spans="1:9" x14ac:dyDescent="0.25">
      <c r="A65" t="s">
        <v>269</v>
      </c>
      <c r="B65" t="s">
        <v>349</v>
      </c>
      <c r="C65" t="s">
        <v>350</v>
      </c>
      <c r="D65">
        <v>184</v>
      </c>
      <c r="E65">
        <v>165</v>
      </c>
      <c r="F65">
        <v>19</v>
      </c>
      <c r="G65">
        <v>0.11515151515151523</v>
      </c>
      <c r="H65">
        <v>130</v>
      </c>
      <c r="I65">
        <v>0.15044247787610621</v>
      </c>
    </row>
    <row r="66" spans="1:9" x14ac:dyDescent="0.25">
      <c r="A66" t="s">
        <v>268</v>
      </c>
      <c r="B66" t="s">
        <v>351</v>
      </c>
      <c r="C66" t="s">
        <v>352</v>
      </c>
      <c r="D66">
        <v>1017</v>
      </c>
      <c r="E66">
        <v>843</v>
      </c>
      <c r="F66">
        <v>174</v>
      </c>
      <c r="G66">
        <v>0.20640569395017794</v>
      </c>
      <c r="H66">
        <v>517</v>
      </c>
      <c r="I66">
        <v>0.10470085470085477</v>
      </c>
    </row>
    <row r="67" spans="1:9" x14ac:dyDescent="0.25">
      <c r="A67" t="s">
        <v>270</v>
      </c>
      <c r="B67" t="s">
        <v>353</v>
      </c>
      <c r="C67" t="s">
        <v>354</v>
      </c>
      <c r="D67">
        <v>195</v>
      </c>
      <c r="E67">
        <v>179</v>
      </c>
      <c r="F67">
        <v>16</v>
      </c>
      <c r="G67">
        <v>8.9385474860335101E-2</v>
      </c>
      <c r="H67">
        <v>52</v>
      </c>
      <c r="I67">
        <v>6.1224489795918435E-2</v>
      </c>
    </row>
    <row r="68" spans="1:9" x14ac:dyDescent="0.25">
      <c r="A68" t="s">
        <v>270</v>
      </c>
      <c r="B68" t="s">
        <v>355</v>
      </c>
      <c r="C68" t="s">
        <v>356</v>
      </c>
      <c r="D68">
        <v>365</v>
      </c>
      <c r="E68">
        <v>332</v>
      </c>
      <c r="F68">
        <v>33</v>
      </c>
      <c r="G68">
        <v>9.9397590361445687E-2</v>
      </c>
      <c r="H68">
        <v>79</v>
      </c>
      <c r="I68">
        <v>6.7567567567567544E-2</v>
      </c>
    </row>
    <row r="69" spans="1:9" x14ac:dyDescent="0.25">
      <c r="A69" t="s">
        <v>276</v>
      </c>
      <c r="B69" t="s">
        <v>357</v>
      </c>
      <c r="C69" t="s">
        <v>358</v>
      </c>
      <c r="D69">
        <v>1421</v>
      </c>
      <c r="E69">
        <v>1139</v>
      </c>
      <c r="F69">
        <v>282</v>
      </c>
      <c r="G69">
        <v>0.24758560140474106</v>
      </c>
      <c r="H69">
        <v>385</v>
      </c>
      <c r="I69">
        <v>8.7570621468926468E-2</v>
      </c>
    </row>
    <row r="70" spans="1:9" x14ac:dyDescent="0.25">
      <c r="A70" t="s">
        <v>276</v>
      </c>
      <c r="B70" t="s">
        <v>359</v>
      </c>
      <c r="C70" t="s">
        <v>360</v>
      </c>
      <c r="D70">
        <v>916</v>
      </c>
      <c r="E70">
        <v>790</v>
      </c>
      <c r="F70">
        <v>126</v>
      </c>
      <c r="G70">
        <v>0.15949367088607591</v>
      </c>
      <c r="H70">
        <v>471</v>
      </c>
      <c r="I70">
        <v>5.1339285714285809E-2</v>
      </c>
    </row>
    <row r="71" spans="1:9" x14ac:dyDescent="0.25">
      <c r="A71" t="s">
        <v>276</v>
      </c>
      <c r="B71" t="s">
        <v>361</v>
      </c>
      <c r="C71" t="s">
        <v>362</v>
      </c>
      <c r="D71">
        <v>1785</v>
      </c>
      <c r="E71">
        <v>1561</v>
      </c>
      <c r="F71">
        <v>224</v>
      </c>
      <c r="G71">
        <v>0.1434977578475336</v>
      </c>
      <c r="H71">
        <v>190</v>
      </c>
      <c r="I71">
        <v>8.5714285714285632E-2</v>
      </c>
    </row>
    <row r="72" spans="1:9" x14ac:dyDescent="0.25">
      <c r="A72" t="s">
        <v>275</v>
      </c>
      <c r="B72" t="s">
        <v>363</v>
      </c>
      <c r="C72" t="s">
        <v>364</v>
      </c>
      <c r="D72">
        <v>1431</v>
      </c>
      <c r="E72">
        <v>1075</v>
      </c>
      <c r="F72">
        <v>356</v>
      </c>
      <c r="G72">
        <v>0.3311627906976744</v>
      </c>
      <c r="H72">
        <v>777</v>
      </c>
      <c r="I72">
        <v>0.12608695652173907</v>
      </c>
    </row>
    <row r="73" spans="1:9" x14ac:dyDescent="0.25">
      <c r="A73" t="s">
        <v>276</v>
      </c>
      <c r="B73" t="s">
        <v>365</v>
      </c>
      <c r="C73" t="s">
        <v>366</v>
      </c>
      <c r="D73">
        <v>1359</v>
      </c>
      <c r="E73">
        <v>1163</v>
      </c>
      <c r="F73">
        <v>196</v>
      </c>
      <c r="G73">
        <v>0.16852966466036112</v>
      </c>
      <c r="H73">
        <v>528</v>
      </c>
      <c r="I73">
        <v>8.1967213114754189E-2</v>
      </c>
    </row>
    <row r="74" spans="1:9" x14ac:dyDescent="0.25">
      <c r="A74" t="s">
        <v>268</v>
      </c>
      <c r="B74" t="s">
        <v>367</v>
      </c>
      <c r="C74" t="s">
        <v>368</v>
      </c>
      <c r="D74">
        <v>904</v>
      </c>
      <c r="E74">
        <v>789</v>
      </c>
      <c r="F74">
        <v>115</v>
      </c>
      <c r="G74">
        <v>0.14575411913814951</v>
      </c>
      <c r="H74">
        <v>611</v>
      </c>
      <c r="I74">
        <v>0.12110091743119256</v>
      </c>
    </row>
    <row r="75" spans="1:9" x14ac:dyDescent="0.25">
      <c r="A75" t="s">
        <v>269</v>
      </c>
      <c r="B75" t="s">
        <v>369</v>
      </c>
      <c r="C75" t="s">
        <v>370</v>
      </c>
      <c r="D75">
        <v>251</v>
      </c>
      <c r="E75">
        <v>215</v>
      </c>
      <c r="F75">
        <v>36</v>
      </c>
      <c r="G75">
        <v>0.16744186046511622</v>
      </c>
      <c r="H75">
        <v>67</v>
      </c>
      <c r="I75">
        <v>1.5151515151515138E-2</v>
      </c>
    </row>
    <row r="76" spans="1:9" x14ac:dyDescent="0.25">
      <c r="A76" t="s">
        <v>269</v>
      </c>
      <c r="B76" t="s">
        <v>371</v>
      </c>
      <c r="C76" t="s">
        <v>372</v>
      </c>
      <c r="D76">
        <v>476</v>
      </c>
      <c r="E76">
        <v>390</v>
      </c>
      <c r="F76">
        <v>86</v>
      </c>
      <c r="G76">
        <v>0.22051282051282062</v>
      </c>
      <c r="H76">
        <v>271</v>
      </c>
      <c r="I76">
        <v>0.19383259911894268</v>
      </c>
    </row>
    <row r="77" spans="1:9" x14ac:dyDescent="0.25">
      <c r="A77" t="s">
        <v>266</v>
      </c>
      <c r="B77" t="s">
        <v>373</v>
      </c>
      <c r="C77" t="s">
        <v>374</v>
      </c>
      <c r="D77">
        <v>785</v>
      </c>
      <c r="E77">
        <v>646</v>
      </c>
      <c r="F77">
        <v>139</v>
      </c>
      <c r="G77">
        <v>0.21517027863777094</v>
      </c>
      <c r="H77">
        <v>460</v>
      </c>
      <c r="I77">
        <v>0.16161616161616155</v>
      </c>
    </row>
    <row r="78" spans="1:9" x14ac:dyDescent="0.25">
      <c r="A78" t="s">
        <v>267</v>
      </c>
      <c r="B78" t="s">
        <v>375</v>
      </c>
      <c r="C78" t="s">
        <v>376</v>
      </c>
      <c r="D78">
        <v>399</v>
      </c>
      <c r="E78">
        <v>351</v>
      </c>
      <c r="F78">
        <v>48</v>
      </c>
      <c r="G78">
        <v>0.13675213675213671</v>
      </c>
      <c r="H78">
        <v>162</v>
      </c>
      <c r="I78">
        <v>8.0000000000000071E-2</v>
      </c>
    </row>
    <row r="79" spans="1:9" x14ac:dyDescent="0.25">
      <c r="A79" t="s">
        <v>275</v>
      </c>
      <c r="B79" t="s">
        <v>377</v>
      </c>
      <c r="C79" t="s">
        <v>378</v>
      </c>
      <c r="D79">
        <v>450</v>
      </c>
      <c r="E79">
        <v>411</v>
      </c>
      <c r="F79">
        <v>39</v>
      </c>
      <c r="G79">
        <v>9.4890510948905105E-2</v>
      </c>
      <c r="H79">
        <v>203</v>
      </c>
      <c r="I79">
        <v>8.5561497326203106E-2</v>
      </c>
    </row>
    <row r="80" spans="1:9" x14ac:dyDescent="0.25">
      <c r="A80" t="s">
        <v>269</v>
      </c>
      <c r="B80" t="s">
        <v>379</v>
      </c>
      <c r="C80" t="s">
        <v>380</v>
      </c>
      <c r="D80">
        <v>255</v>
      </c>
      <c r="E80">
        <v>214</v>
      </c>
      <c r="F80">
        <v>41</v>
      </c>
      <c r="G80">
        <v>0.19158878504672905</v>
      </c>
      <c r="H80">
        <v>145</v>
      </c>
      <c r="I80">
        <v>8.2089552238805874E-2</v>
      </c>
    </row>
    <row r="81" spans="1:9" x14ac:dyDescent="0.25">
      <c r="A81" t="s">
        <v>266</v>
      </c>
      <c r="B81" t="s">
        <v>381</v>
      </c>
      <c r="C81" t="s">
        <v>382</v>
      </c>
      <c r="D81">
        <v>548</v>
      </c>
      <c r="E81">
        <v>484</v>
      </c>
      <c r="F81">
        <v>64</v>
      </c>
      <c r="G81">
        <v>0.13223140495867769</v>
      </c>
      <c r="H81">
        <v>284</v>
      </c>
      <c r="I81">
        <v>0.17842323651452285</v>
      </c>
    </row>
    <row r="82" spans="1:9" x14ac:dyDescent="0.25">
      <c r="A82" t="s">
        <v>266</v>
      </c>
      <c r="B82" t="s">
        <v>383</v>
      </c>
      <c r="C82" t="s">
        <v>384</v>
      </c>
      <c r="D82">
        <v>533</v>
      </c>
      <c r="E82">
        <v>472</v>
      </c>
      <c r="F82">
        <v>61</v>
      </c>
      <c r="G82">
        <v>0.12923728813559321</v>
      </c>
      <c r="H82">
        <v>130</v>
      </c>
      <c r="I82">
        <v>4.8387096774193505E-2</v>
      </c>
    </row>
    <row r="83" spans="1:9" x14ac:dyDescent="0.25">
      <c r="A83" t="s">
        <v>277</v>
      </c>
      <c r="B83" t="s">
        <v>385</v>
      </c>
      <c r="C83" t="s">
        <v>386</v>
      </c>
      <c r="D83">
        <v>1169</v>
      </c>
      <c r="E83">
        <v>1044</v>
      </c>
      <c r="F83">
        <v>125</v>
      </c>
      <c r="G83">
        <v>0.11973180076628354</v>
      </c>
      <c r="H83">
        <v>696</v>
      </c>
      <c r="I83">
        <v>0.15231788079470188</v>
      </c>
    </row>
    <row r="84" spans="1:9" x14ac:dyDescent="0.25">
      <c r="A84" t="s">
        <v>269</v>
      </c>
      <c r="B84" t="s">
        <v>387</v>
      </c>
      <c r="C84" t="s">
        <v>388</v>
      </c>
      <c r="D84">
        <v>227</v>
      </c>
      <c r="E84">
        <v>185</v>
      </c>
      <c r="F84">
        <v>42</v>
      </c>
      <c r="G84">
        <v>0.22702702702702693</v>
      </c>
      <c r="H84">
        <v>219</v>
      </c>
      <c r="I84">
        <v>0.140625</v>
      </c>
    </row>
    <row r="85" spans="1:9" x14ac:dyDescent="0.25">
      <c r="A85" t="s">
        <v>276</v>
      </c>
      <c r="B85" t="s">
        <v>389</v>
      </c>
      <c r="C85" t="s">
        <v>390</v>
      </c>
      <c r="D85">
        <v>575</v>
      </c>
      <c r="E85">
        <v>484</v>
      </c>
      <c r="F85">
        <v>91</v>
      </c>
      <c r="G85">
        <v>0.18801652892561993</v>
      </c>
      <c r="H85">
        <v>117</v>
      </c>
      <c r="I85">
        <v>0.125</v>
      </c>
    </row>
    <row r="86" spans="1:9" x14ac:dyDescent="0.25">
      <c r="A86" t="s">
        <v>275</v>
      </c>
      <c r="B86" t="s">
        <v>391</v>
      </c>
      <c r="C86" t="s">
        <v>392</v>
      </c>
      <c r="D86">
        <v>1029</v>
      </c>
      <c r="E86">
        <v>925</v>
      </c>
      <c r="F86">
        <v>104</v>
      </c>
      <c r="G86">
        <v>0.11243243243243239</v>
      </c>
      <c r="H86">
        <v>265</v>
      </c>
      <c r="I86">
        <v>0.11344537815126055</v>
      </c>
    </row>
    <row r="87" spans="1:9" x14ac:dyDescent="0.25">
      <c r="A87" t="s">
        <v>276</v>
      </c>
      <c r="B87" t="s">
        <v>393</v>
      </c>
      <c r="C87" t="s">
        <v>394</v>
      </c>
      <c r="D87">
        <v>400</v>
      </c>
      <c r="E87">
        <v>350</v>
      </c>
      <c r="F87">
        <v>50</v>
      </c>
      <c r="G87">
        <v>0.14285714285714279</v>
      </c>
      <c r="H87">
        <v>62</v>
      </c>
      <c r="I87">
        <v>0.14814814814814814</v>
      </c>
    </row>
    <row r="88" spans="1:9" x14ac:dyDescent="0.25">
      <c r="A88" t="s">
        <v>277</v>
      </c>
      <c r="B88" t="s">
        <v>395</v>
      </c>
      <c r="C88" t="s">
        <v>396</v>
      </c>
      <c r="D88">
        <v>1116</v>
      </c>
      <c r="E88">
        <v>986</v>
      </c>
      <c r="F88">
        <v>130</v>
      </c>
      <c r="G88">
        <v>0.13184584178498993</v>
      </c>
      <c r="H88">
        <v>476</v>
      </c>
      <c r="I88">
        <v>0.11214953271028039</v>
      </c>
    </row>
    <row r="89" spans="1:9" x14ac:dyDescent="0.25">
      <c r="A89" t="s">
        <v>274</v>
      </c>
      <c r="B89" t="s">
        <v>397</v>
      </c>
      <c r="C89" t="s">
        <v>398</v>
      </c>
      <c r="D89">
        <v>641</v>
      </c>
      <c r="E89">
        <v>573</v>
      </c>
      <c r="F89">
        <v>68</v>
      </c>
      <c r="G89">
        <v>0.11867364746945896</v>
      </c>
      <c r="H89">
        <v>220</v>
      </c>
      <c r="I89">
        <v>8.9108910891089188E-2</v>
      </c>
    </row>
    <row r="90" spans="1:9" x14ac:dyDescent="0.25">
      <c r="A90" t="s">
        <v>271</v>
      </c>
      <c r="B90" t="s">
        <v>399</v>
      </c>
      <c r="C90" t="s">
        <v>400</v>
      </c>
      <c r="D90">
        <v>561</v>
      </c>
      <c r="E90">
        <v>347</v>
      </c>
      <c r="F90">
        <v>214</v>
      </c>
      <c r="G90">
        <v>0.61671469740634</v>
      </c>
      <c r="H90">
        <v>205</v>
      </c>
      <c r="I90">
        <v>0.19883040935672525</v>
      </c>
    </row>
    <row r="91" spans="1:9" x14ac:dyDescent="0.25">
      <c r="A91" t="s">
        <v>271</v>
      </c>
      <c r="B91" t="s">
        <v>401</v>
      </c>
      <c r="C91" t="s">
        <v>402</v>
      </c>
      <c r="D91">
        <v>205</v>
      </c>
      <c r="E91">
        <v>156</v>
      </c>
      <c r="F91">
        <v>49</v>
      </c>
      <c r="G91">
        <v>0.3141025641025641</v>
      </c>
      <c r="H91">
        <v>45</v>
      </c>
      <c r="I91">
        <v>4.6511627906976827E-2</v>
      </c>
    </row>
    <row r="92" spans="1:9" x14ac:dyDescent="0.25">
      <c r="A92" t="s">
        <v>277</v>
      </c>
      <c r="B92" t="s">
        <v>403</v>
      </c>
      <c r="C92" t="s">
        <v>404</v>
      </c>
      <c r="D92">
        <v>528</v>
      </c>
      <c r="E92">
        <v>481</v>
      </c>
      <c r="F92">
        <v>47</v>
      </c>
      <c r="G92">
        <v>9.7713097713097774E-2</v>
      </c>
      <c r="H92">
        <v>150</v>
      </c>
      <c r="I92">
        <v>8.6956521739130377E-2</v>
      </c>
    </row>
    <row r="93" spans="1:9" x14ac:dyDescent="0.25">
      <c r="A93" t="s">
        <v>271</v>
      </c>
      <c r="B93" t="s">
        <v>405</v>
      </c>
      <c r="C93" t="s">
        <v>406</v>
      </c>
      <c r="D93">
        <v>304</v>
      </c>
      <c r="E93">
        <v>251</v>
      </c>
      <c r="F93">
        <v>53</v>
      </c>
      <c r="G93">
        <v>0.21115537848605581</v>
      </c>
      <c r="H93">
        <v>159</v>
      </c>
      <c r="I93">
        <v>0.17777777777777781</v>
      </c>
    </row>
    <row r="94" spans="1:9" x14ac:dyDescent="0.25">
      <c r="A94" t="s">
        <v>271</v>
      </c>
      <c r="B94" t="s">
        <v>407</v>
      </c>
      <c r="C94" t="s">
        <v>408</v>
      </c>
      <c r="D94">
        <v>214</v>
      </c>
      <c r="E94">
        <v>180</v>
      </c>
      <c r="F94">
        <v>34</v>
      </c>
      <c r="G94">
        <v>0.18888888888888888</v>
      </c>
      <c r="H94">
        <v>50</v>
      </c>
      <c r="I94">
        <v>8.6956521739130377E-2</v>
      </c>
    </row>
    <row r="95" spans="1:9" x14ac:dyDescent="0.25">
      <c r="A95" t="s">
        <v>268</v>
      </c>
      <c r="B95" t="s">
        <v>409</v>
      </c>
      <c r="C95" t="s">
        <v>410</v>
      </c>
      <c r="D95">
        <v>807</v>
      </c>
      <c r="E95">
        <v>721</v>
      </c>
      <c r="F95">
        <v>86</v>
      </c>
      <c r="G95">
        <v>0.11927877947295418</v>
      </c>
      <c r="H95">
        <v>466</v>
      </c>
      <c r="I95">
        <v>0.10952380952380958</v>
      </c>
    </row>
    <row r="96" spans="1:9" x14ac:dyDescent="0.25">
      <c r="A96" t="s">
        <v>271</v>
      </c>
      <c r="B96" t="s">
        <v>411</v>
      </c>
      <c r="C96" t="s">
        <v>412</v>
      </c>
      <c r="D96">
        <v>304</v>
      </c>
      <c r="E96">
        <v>262</v>
      </c>
      <c r="F96">
        <v>42</v>
      </c>
      <c r="G96">
        <v>0.16030534351145032</v>
      </c>
      <c r="H96">
        <v>178</v>
      </c>
      <c r="I96">
        <v>0.11949685534591192</v>
      </c>
    </row>
    <row r="97" spans="1:9" x14ac:dyDescent="0.25">
      <c r="A97" t="s">
        <v>267</v>
      </c>
      <c r="B97" t="s">
        <v>413</v>
      </c>
      <c r="C97" t="s">
        <v>414</v>
      </c>
      <c r="D97">
        <v>278</v>
      </c>
      <c r="E97">
        <v>233</v>
      </c>
      <c r="F97">
        <v>45</v>
      </c>
      <c r="G97">
        <v>0.19313304721030033</v>
      </c>
      <c r="H97">
        <v>54</v>
      </c>
      <c r="I97">
        <v>0.17391304347826098</v>
      </c>
    </row>
    <row r="98" spans="1:9" x14ac:dyDescent="0.25">
      <c r="A98" t="s">
        <v>272</v>
      </c>
      <c r="B98" t="s">
        <v>415</v>
      </c>
      <c r="C98" t="s">
        <v>416</v>
      </c>
      <c r="D98">
        <v>419</v>
      </c>
      <c r="E98">
        <v>368</v>
      </c>
      <c r="F98">
        <v>51</v>
      </c>
      <c r="G98">
        <v>0.13858695652173902</v>
      </c>
      <c r="H98">
        <v>634</v>
      </c>
      <c r="I98">
        <v>0.12014134275618371</v>
      </c>
    </row>
    <row r="99" spans="1:9" x14ac:dyDescent="0.25">
      <c r="A99" t="s">
        <v>272</v>
      </c>
      <c r="B99" t="s">
        <v>417</v>
      </c>
      <c r="C99" t="s">
        <v>418</v>
      </c>
      <c r="D99">
        <v>202</v>
      </c>
      <c r="E99">
        <v>168</v>
      </c>
      <c r="F99">
        <v>34</v>
      </c>
      <c r="G99">
        <v>0.20238095238095233</v>
      </c>
      <c r="H99">
        <v>199</v>
      </c>
      <c r="I99">
        <v>0.1179775280898876</v>
      </c>
    </row>
    <row r="100" spans="1:9" x14ac:dyDescent="0.25">
      <c r="A100" t="s">
        <v>274</v>
      </c>
      <c r="B100" t="s">
        <v>419</v>
      </c>
      <c r="C100" t="s">
        <v>420</v>
      </c>
      <c r="D100">
        <v>480</v>
      </c>
      <c r="E100">
        <v>442</v>
      </c>
      <c r="F100">
        <v>38</v>
      </c>
      <c r="G100">
        <v>8.5972850678732948E-2</v>
      </c>
      <c r="H100">
        <v>111</v>
      </c>
      <c r="I100">
        <v>0.1100000000000001</v>
      </c>
    </row>
    <row r="101" spans="1:9" x14ac:dyDescent="0.25">
      <c r="A101" t="s">
        <v>272</v>
      </c>
      <c r="B101" t="s">
        <v>421</v>
      </c>
      <c r="C101" t="s">
        <v>422</v>
      </c>
      <c r="D101">
        <v>270</v>
      </c>
      <c r="E101">
        <v>235</v>
      </c>
      <c r="F101">
        <v>35</v>
      </c>
      <c r="G101">
        <v>0.14893617021276606</v>
      </c>
      <c r="H101">
        <v>398</v>
      </c>
      <c r="I101">
        <v>7.2776280323450182E-2</v>
      </c>
    </row>
    <row r="102" spans="1:9" x14ac:dyDescent="0.25">
      <c r="A102" t="s">
        <v>266</v>
      </c>
      <c r="B102" t="s">
        <v>423</v>
      </c>
      <c r="C102" t="s">
        <v>424</v>
      </c>
      <c r="D102">
        <v>555</v>
      </c>
      <c r="E102">
        <v>474</v>
      </c>
      <c r="F102">
        <v>81</v>
      </c>
      <c r="G102">
        <v>0.17088607594936711</v>
      </c>
      <c r="H102">
        <v>212</v>
      </c>
      <c r="I102">
        <v>0.17127071823204409</v>
      </c>
    </row>
    <row r="103" spans="1:9" x14ac:dyDescent="0.25">
      <c r="A103" t="s">
        <v>275</v>
      </c>
      <c r="B103" t="s">
        <v>425</v>
      </c>
      <c r="C103" t="s">
        <v>426</v>
      </c>
      <c r="D103">
        <v>741</v>
      </c>
      <c r="E103">
        <v>615</v>
      </c>
      <c r="F103">
        <v>126</v>
      </c>
      <c r="G103">
        <v>0.20487804878048776</v>
      </c>
      <c r="H103">
        <v>345</v>
      </c>
      <c r="I103">
        <v>0.18150684931506844</v>
      </c>
    </row>
    <row r="104" spans="1:9" x14ac:dyDescent="0.25">
      <c r="A104" t="s">
        <v>276</v>
      </c>
      <c r="B104" t="s">
        <v>427</v>
      </c>
      <c r="C104" t="s">
        <v>428</v>
      </c>
      <c r="D104">
        <v>341</v>
      </c>
      <c r="E104">
        <v>299</v>
      </c>
      <c r="F104">
        <v>42</v>
      </c>
      <c r="G104">
        <v>0.14046822742474907</v>
      </c>
      <c r="H104">
        <v>98</v>
      </c>
      <c r="I104">
        <v>0.12643678160919536</v>
      </c>
    </row>
    <row r="105" spans="1:9" x14ac:dyDescent="0.25">
      <c r="A105" t="s">
        <v>276</v>
      </c>
      <c r="B105" t="s">
        <v>429</v>
      </c>
      <c r="C105" t="s">
        <v>430</v>
      </c>
      <c r="D105">
        <v>953</v>
      </c>
      <c r="E105">
        <v>841</v>
      </c>
      <c r="F105">
        <v>112</v>
      </c>
      <c r="G105">
        <v>0.13317479191438752</v>
      </c>
      <c r="H105">
        <v>301</v>
      </c>
      <c r="I105">
        <v>8.6642599277978238E-2</v>
      </c>
    </row>
    <row r="106" spans="1:9" x14ac:dyDescent="0.25">
      <c r="A106" t="s">
        <v>271</v>
      </c>
      <c r="B106" t="s">
        <v>431</v>
      </c>
      <c r="C106" t="s">
        <v>432</v>
      </c>
      <c r="D106">
        <v>578</v>
      </c>
      <c r="E106">
        <v>452</v>
      </c>
      <c r="F106">
        <v>126</v>
      </c>
      <c r="G106">
        <v>0.27876106194690276</v>
      </c>
      <c r="H106">
        <v>406</v>
      </c>
      <c r="I106">
        <v>0.1404494382022472</v>
      </c>
    </row>
    <row r="107" spans="1:9" x14ac:dyDescent="0.25">
      <c r="A107" t="s">
        <v>271</v>
      </c>
      <c r="B107" t="s">
        <v>433</v>
      </c>
      <c r="C107" t="s">
        <v>434</v>
      </c>
      <c r="D107">
        <v>597</v>
      </c>
      <c r="E107">
        <v>481</v>
      </c>
      <c r="F107">
        <v>116</v>
      </c>
      <c r="G107">
        <v>0.24116424116424118</v>
      </c>
      <c r="H107">
        <v>300</v>
      </c>
      <c r="I107">
        <v>9.4890510948905105E-2</v>
      </c>
    </row>
    <row r="108" spans="1:9" x14ac:dyDescent="0.25">
      <c r="A108" t="s">
        <v>266</v>
      </c>
      <c r="B108" t="s">
        <v>435</v>
      </c>
      <c r="C108" t="s">
        <v>436</v>
      </c>
      <c r="D108">
        <v>714</v>
      </c>
      <c r="E108">
        <v>574</v>
      </c>
      <c r="F108">
        <v>140</v>
      </c>
      <c r="G108">
        <v>0.24390243902439024</v>
      </c>
      <c r="H108">
        <v>704</v>
      </c>
      <c r="I108">
        <v>0.12280701754385959</v>
      </c>
    </row>
    <row r="109" spans="1:9" x14ac:dyDescent="0.25">
      <c r="A109" t="s">
        <v>267</v>
      </c>
      <c r="B109" t="s">
        <v>437</v>
      </c>
      <c r="C109" t="s">
        <v>438</v>
      </c>
      <c r="D109">
        <v>324</v>
      </c>
      <c r="E109">
        <v>303</v>
      </c>
      <c r="F109">
        <v>21</v>
      </c>
      <c r="G109">
        <v>6.9306930693069368E-2</v>
      </c>
      <c r="H109">
        <v>94</v>
      </c>
      <c r="I109">
        <v>0.17500000000000004</v>
      </c>
    </row>
    <row r="110" spans="1:9" x14ac:dyDescent="0.25">
      <c r="A110" t="s">
        <v>267</v>
      </c>
      <c r="B110" t="s">
        <v>439</v>
      </c>
      <c r="C110" t="s">
        <v>440</v>
      </c>
      <c r="D110">
        <v>491</v>
      </c>
      <c r="E110">
        <v>404</v>
      </c>
      <c r="F110">
        <v>87</v>
      </c>
      <c r="G110">
        <v>0.21534653465346532</v>
      </c>
      <c r="H110">
        <v>237</v>
      </c>
      <c r="I110">
        <v>0.16748768472906406</v>
      </c>
    </row>
    <row r="111" spans="1:9" x14ac:dyDescent="0.25">
      <c r="A111" t="s">
        <v>277</v>
      </c>
      <c r="B111" t="s">
        <v>441</v>
      </c>
      <c r="C111" t="s">
        <v>442</v>
      </c>
      <c r="D111">
        <v>414</v>
      </c>
      <c r="E111">
        <v>375</v>
      </c>
      <c r="F111">
        <v>39</v>
      </c>
      <c r="G111">
        <v>0.10400000000000009</v>
      </c>
      <c r="H111">
        <v>215</v>
      </c>
      <c r="I111">
        <v>0.13756613756613767</v>
      </c>
    </row>
    <row r="112" spans="1:9" x14ac:dyDescent="0.25">
      <c r="A112" t="s">
        <v>266</v>
      </c>
      <c r="B112" t="s">
        <v>443</v>
      </c>
      <c r="C112" t="s">
        <v>444</v>
      </c>
      <c r="D112">
        <v>234</v>
      </c>
      <c r="E112">
        <v>187</v>
      </c>
      <c r="F112">
        <v>47</v>
      </c>
      <c r="G112">
        <v>0.25133689839572182</v>
      </c>
      <c r="H112">
        <v>238</v>
      </c>
      <c r="I112">
        <v>0.18999999999999995</v>
      </c>
    </row>
    <row r="113" spans="1:9" x14ac:dyDescent="0.25">
      <c r="A113" t="s">
        <v>266</v>
      </c>
      <c r="B113" t="s">
        <v>445</v>
      </c>
      <c r="C113" t="s">
        <v>446</v>
      </c>
      <c r="D113">
        <v>235</v>
      </c>
      <c r="E113">
        <v>194</v>
      </c>
      <c r="F113">
        <v>41</v>
      </c>
      <c r="G113">
        <v>0.21134020618556693</v>
      </c>
      <c r="H113">
        <v>344</v>
      </c>
      <c r="I113">
        <v>4.8780487804878092E-2</v>
      </c>
    </row>
    <row r="114" spans="1:9" x14ac:dyDescent="0.25">
      <c r="A114" t="s">
        <v>273</v>
      </c>
      <c r="B114" t="s">
        <v>447</v>
      </c>
      <c r="C114" t="s">
        <v>448</v>
      </c>
      <c r="D114">
        <v>16</v>
      </c>
      <c r="E114">
        <v>24</v>
      </c>
      <c r="F114">
        <v>-8</v>
      </c>
      <c r="G114">
        <v>-0.33333333333333337</v>
      </c>
      <c r="H114">
        <v>1002</v>
      </c>
      <c r="I114">
        <v>4.1580041580041582E-2</v>
      </c>
    </row>
    <row r="115" spans="1:9" x14ac:dyDescent="0.25">
      <c r="A115" t="s">
        <v>274</v>
      </c>
      <c r="B115" t="s">
        <v>449</v>
      </c>
      <c r="C115" t="s">
        <v>450</v>
      </c>
      <c r="D115">
        <v>278</v>
      </c>
      <c r="E115">
        <v>242</v>
      </c>
      <c r="F115">
        <v>36</v>
      </c>
      <c r="G115">
        <v>0.14876033057851235</v>
      </c>
      <c r="H115">
        <v>320</v>
      </c>
      <c r="I115">
        <v>0.18518518518518512</v>
      </c>
    </row>
    <row r="116" spans="1:9" x14ac:dyDescent="0.25">
      <c r="A116" t="s">
        <v>273</v>
      </c>
      <c r="B116" t="s">
        <v>451</v>
      </c>
      <c r="C116" t="s">
        <v>452</v>
      </c>
      <c r="D116">
        <v>250</v>
      </c>
      <c r="E116">
        <v>189</v>
      </c>
      <c r="F116">
        <v>61</v>
      </c>
      <c r="G116">
        <v>0.32275132275132279</v>
      </c>
      <c r="H116">
        <v>294</v>
      </c>
      <c r="I116">
        <v>5.3763440860215006E-2</v>
      </c>
    </row>
    <row r="117" spans="1:9" x14ac:dyDescent="0.25">
      <c r="A117" t="s">
        <v>273</v>
      </c>
      <c r="B117" t="s">
        <v>453</v>
      </c>
      <c r="C117" t="s">
        <v>454</v>
      </c>
      <c r="D117">
        <v>140</v>
      </c>
      <c r="E117">
        <v>106</v>
      </c>
      <c r="F117">
        <v>34</v>
      </c>
      <c r="G117">
        <v>0.320754716981132</v>
      </c>
      <c r="H117">
        <v>365</v>
      </c>
      <c r="I117">
        <v>0.13707165109034269</v>
      </c>
    </row>
    <row r="118" spans="1:9" x14ac:dyDescent="0.25">
      <c r="A118" t="s">
        <v>275</v>
      </c>
      <c r="B118" t="s">
        <v>455</v>
      </c>
      <c r="C118" t="s">
        <v>456</v>
      </c>
      <c r="D118">
        <v>615</v>
      </c>
      <c r="E118">
        <v>552</v>
      </c>
      <c r="F118">
        <v>63</v>
      </c>
      <c r="G118">
        <v>0.11413043478260865</v>
      </c>
      <c r="H118">
        <v>185</v>
      </c>
      <c r="I118">
        <v>0.1212121212121211</v>
      </c>
    </row>
    <row r="119" spans="1:9" x14ac:dyDescent="0.25">
      <c r="A119" t="s">
        <v>272</v>
      </c>
      <c r="B119" t="s">
        <v>457</v>
      </c>
      <c r="C119" t="s">
        <v>458</v>
      </c>
      <c r="D119">
        <v>224</v>
      </c>
      <c r="E119">
        <v>193</v>
      </c>
      <c r="F119">
        <v>31</v>
      </c>
      <c r="G119">
        <v>0.16062176165803099</v>
      </c>
      <c r="H119">
        <v>149</v>
      </c>
      <c r="I119">
        <v>0.14615384615384608</v>
      </c>
    </row>
    <row r="120" spans="1:9" x14ac:dyDescent="0.25">
      <c r="A120" t="s">
        <v>276</v>
      </c>
      <c r="B120" t="s">
        <v>459</v>
      </c>
      <c r="C120" t="s">
        <v>460</v>
      </c>
      <c r="D120">
        <v>732</v>
      </c>
      <c r="E120">
        <v>639</v>
      </c>
      <c r="F120">
        <v>93</v>
      </c>
      <c r="G120">
        <v>0.14553990610328649</v>
      </c>
      <c r="H120">
        <v>193</v>
      </c>
      <c r="I120">
        <v>9.6590909090909172E-2</v>
      </c>
    </row>
    <row r="121" spans="1:9" x14ac:dyDescent="0.25">
      <c r="A121" t="s">
        <v>276</v>
      </c>
      <c r="B121" t="s">
        <v>461</v>
      </c>
      <c r="C121" t="s">
        <v>462</v>
      </c>
      <c r="D121">
        <v>632</v>
      </c>
      <c r="E121">
        <v>623</v>
      </c>
      <c r="F121">
        <v>9</v>
      </c>
      <c r="G121">
        <v>1.4446227929374E-2</v>
      </c>
      <c r="H121">
        <v>139</v>
      </c>
      <c r="I121">
        <v>3.7313432835820892E-2</v>
      </c>
    </row>
    <row r="122" spans="1:9" x14ac:dyDescent="0.25">
      <c r="A122" t="s">
        <v>278</v>
      </c>
      <c r="B122" t="s">
        <v>463</v>
      </c>
      <c r="C122" t="s">
        <v>464</v>
      </c>
      <c r="D122">
        <v>886</v>
      </c>
      <c r="E122">
        <v>767</v>
      </c>
      <c r="F122">
        <v>119</v>
      </c>
      <c r="G122">
        <v>0.15514993481095174</v>
      </c>
      <c r="H122">
        <v>416</v>
      </c>
      <c r="I122">
        <v>0.10933333333333328</v>
      </c>
    </row>
    <row r="123" spans="1:9" x14ac:dyDescent="0.25">
      <c r="A123" t="s">
        <v>278</v>
      </c>
      <c r="B123" t="s">
        <v>465</v>
      </c>
      <c r="C123" t="s">
        <v>466</v>
      </c>
      <c r="D123">
        <v>1165</v>
      </c>
      <c r="E123">
        <v>1006</v>
      </c>
      <c r="F123">
        <v>159</v>
      </c>
      <c r="G123">
        <v>0.15805168986083507</v>
      </c>
      <c r="H123">
        <v>507</v>
      </c>
      <c r="I123">
        <v>9.740259740259738E-2</v>
      </c>
    </row>
    <row r="124" spans="1:9" x14ac:dyDescent="0.25">
      <c r="A124" t="s">
        <v>277</v>
      </c>
      <c r="B124" t="s">
        <v>467</v>
      </c>
      <c r="C124" t="s">
        <v>468</v>
      </c>
      <c r="D124">
        <v>767</v>
      </c>
      <c r="E124">
        <v>681</v>
      </c>
      <c r="F124">
        <v>86</v>
      </c>
      <c r="G124">
        <v>0.12628487518355369</v>
      </c>
      <c r="H124">
        <v>374</v>
      </c>
      <c r="I124">
        <v>9.6774193548387011E-2</v>
      </c>
    </row>
    <row r="125" spans="1:9" x14ac:dyDescent="0.25">
      <c r="A125" t="s">
        <v>275</v>
      </c>
      <c r="B125" t="s">
        <v>469</v>
      </c>
      <c r="C125" t="s">
        <v>470</v>
      </c>
      <c r="D125">
        <v>527</v>
      </c>
      <c r="E125">
        <v>453</v>
      </c>
      <c r="F125">
        <v>74</v>
      </c>
      <c r="G125">
        <v>0.16335540838852092</v>
      </c>
      <c r="H125">
        <v>141</v>
      </c>
      <c r="I125">
        <v>0.11904761904761907</v>
      </c>
    </row>
    <row r="126" spans="1:9" x14ac:dyDescent="0.25">
      <c r="A126" t="s">
        <v>275</v>
      </c>
      <c r="B126" t="s">
        <v>471</v>
      </c>
      <c r="C126" t="s">
        <v>472</v>
      </c>
      <c r="D126">
        <v>485</v>
      </c>
      <c r="E126">
        <v>416</v>
      </c>
      <c r="F126">
        <v>69</v>
      </c>
      <c r="G126">
        <v>0.16586538461538458</v>
      </c>
      <c r="H126">
        <v>114</v>
      </c>
      <c r="I126">
        <v>0.11764705882352944</v>
      </c>
    </row>
    <row r="127" spans="1:9" x14ac:dyDescent="0.25">
      <c r="A127" t="s">
        <v>271</v>
      </c>
      <c r="B127" t="s">
        <v>473</v>
      </c>
      <c r="C127" t="s">
        <v>474</v>
      </c>
      <c r="D127">
        <v>354</v>
      </c>
      <c r="E127">
        <v>315</v>
      </c>
      <c r="F127">
        <v>39</v>
      </c>
      <c r="G127">
        <v>0.12380952380952381</v>
      </c>
      <c r="H127">
        <v>117</v>
      </c>
      <c r="I127">
        <v>0.19387755102040827</v>
      </c>
    </row>
    <row r="128" spans="1:9" x14ac:dyDescent="0.25">
      <c r="A128" t="s">
        <v>267</v>
      </c>
      <c r="B128" t="s">
        <v>475</v>
      </c>
      <c r="C128" t="s">
        <v>476</v>
      </c>
      <c r="D128">
        <v>544</v>
      </c>
      <c r="E128">
        <v>469</v>
      </c>
      <c r="F128">
        <v>75</v>
      </c>
      <c r="G128">
        <v>0.15991471215351805</v>
      </c>
      <c r="H128">
        <v>122</v>
      </c>
      <c r="I128">
        <v>0.15094339622641506</v>
      </c>
    </row>
    <row r="129" spans="1:9" x14ac:dyDescent="0.25">
      <c r="A129" t="s">
        <v>267</v>
      </c>
      <c r="B129" t="s">
        <v>477</v>
      </c>
      <c r="C129" t="s">
        <v>478</v>
      </c>
      <c r="D129">
        <v>26</v>
      </c>
      <c r="E129">
        <v>25</v>
      </c>
      <c r="F129">
        <v>1</v>
      </c>
      <c r="G129">
        <v>4.0000000000000036E-2</v>
      </c>
      <c r="H129">
        <v>25</v>
      </c>
      <c r="I129">
        <v>8.6956521739130377E-2</v>
      </c>
    </row>
    <row r="130" spans="1:9" x14ac:dyDescent="0.25">
      <c r="A130" t="s">
        <v>273</v>
      </c>
      <c r="B130" t="s">
        <v>479</v>
      </c>
      <c r="C130" t="s">
        <v>480</v>
      </c>
      <c r="D130">
        <v>134</v>
      </c>
      <c r="E130">
        <v>119</v>
      </c>
      <c r="F130">
        <v>15</v>
      </c>
      <c r="G130">
        <v>0.12605042016806722</v>
      </c>
      <c r="H130">
        <v>294</v>
      </c>
      <c r="I130">
        <v>0.20491803278688514</v>
      </c>
    </row>
    <row r="131" spans="1:9" x14ac:dyDescent="0.25">
      <c r="A131" t="s">
        <v>273</v>
      </c>
      <c r="B131" t="s">
        <v>481</v>
      </c>
      <c r="C131" t="s">
        <v>482</v>
      </c>
      <c r="D131">
        <v>10</v>
      </c>
      <c r="E131">
        <v>8</v>
      </c>
      <c r="F131">
        <v>2</v>
      </c>
      <c r="G131">
        <v>0.25</v>
      </c>
      <c r="H131">
        <v>440</v>
      </c>
      <c r="I131">
        <v>9.7256857855361645E-2</v>
      </c>
    </row>
    <row r="132" spans="1:9" x14ac:dyDescent="0.25">
      <c r="A132" t="s">
        <v>273</v>
      </c>
      <c r="B132" t="s">
        <v>483</v>
      </c>
      <c r="C132" t="s">
        <v>484</v>
      </c>
      <c r="D132">
        <v>11</v>
      </c>
      <c r="E132">
        <v>7</v>
      </c>
      <c r="F132">
        <v>4</v>
      </c>
      <c r="G132">
        <v>0.5714285714285714</v>
      </c>
      <c r="H132">
        <v>197</v>
      </c>
      <c r="I132">
        <v>0.10674157303370779</v>
      </c>
    </row>
    <row r="133" spans="1:9" x14ac:dyDescent="0.25">
      <c r="A133" t="s">
        <v>273</v>
      </c>
      <c r="B133" t="s">
        <v>485</v>
      </c>
      <c r="C133" t="s">
        <v>486</v>
      </c>
      <c r="D133">
        <v>12</v>
      </c>
      <c r="E133">
        <v>12</v>
      </c>
      <c r="F133">
        <v>0</v>
      </c>
      <c r="G133">
        <v>0</v>
      </c>
      <c r="H133">
        <v>492</v>
      </c>
      <c r="I133">
        <v>0.13888888888888884</v>
      </c>
    </row>
    <row r="134" spans="1:9" x14ac:dyDescent="0.25">
      <c r="A134" t="s">
        <v>273</v>
      </c>
      <c r="B134" t="s">
        <v>487</v>
      </c>
      <c r="C134" t="s">
        <v>488</v>
      </c>
      <c r="D134">
        <v>27</v>
      </c>
      <c r="E134">
        <v>20</v>
      </c>
      <c r="F134">
        <v>7</v>
      </c>
      <c r="G134">
        <v>0.35000000000000009</v>
      </c>
      <c r="H134">
        <v>197</v>
      </c>
      <c r="I134">
        <v>0.17964071856287434</v>
      </c>
    </row>
    <row r="135" spans="1:9" x14ac:dyDescent="0.25">
      <c r="A135" t="s">
        <v>489</v>
      </c>
      <c r="B135" t="s">
        <v>490</v>
      </c>
      <c r="C135" t="s">
        <v>281</v>
      </c>
      <c r="D135">
        <v>181</v>
      </c>
      <c r="E135">
        <v>92</v>
      </c>
      <c r="F135">
        <v>89</v>
      </c>
      <c r="G135">
        <v>0.96739130434782616</v>
      </c>
      <c r="H135">
        <v>37</v>
      </c>
      <c r="I135">
        <v>0.37037037037037046</v>
      </c>
    </row>
    <row r="136" spans="1:9" x14ac:dyDescent="0.25">
      <c r="A136" t="s">
        <v>489</v>
      </c>
      <c r="B136" t="s">
        <v>491</v>
      </c>
      <c r="C136" t="s">
        <v>282</v>
      </c>
      <c r="D136">
        <v>107</v>
      </c>
      <c r="E136">
        <v>76</v>
      </c>
      <c r="F136">
        <v>31</v>
      </c>
      <c r="G136">
        <v>0.40789473684210531</v>
      </c>
      <c r="H136">
        <v>53</v>
      </c>
      <c r="I136">
        <v>1.9230769230769162E-2</v>
      </c>
    </row>
    <row r="137" spans="1:9" x14ac:dyDescent="0.25">
      <c r="A137" t="s">
        <v>489</v>
      </c>
      <c r="B137" t="s">
        <v>492</v>
      </c>
      <c r="C137" t="s">
        <v>279</v>
      </c>
      <c r="D137">
        <v>98</v>
      </c>
      <c r="E137">
        <v>77</v>
      </c>
      <c r="F137">
        <v>21</v>
      </c>
      <c r="G137">
        <v>0.27272727272727271</v>
      </c>
      <c r="H137">
        <v>22</v>
      </c>
      <c r="I137">
        <v>0.15789473684210531</v>
      </c>
    </row>
    <row r="138" spans="1:9" x14ac:dyDescent="0.25">
      <c r="A138" t="s">
        <v>489</v>
      </c>
      <c r="B138" t="s">
        <v>493</v>
      </c>
      <c r="C138" t="s">
        <v>280</v>
      </c>
      <c r="D138">
        <v>402</v>
      </c>
      <c r="E138">
        <v>326</v>
      </c>
      <c r="F138">
        <v>76</v>
      </c>
      <c r="G138">
        <v>0.23312883435582821</v>
      </c>
      <c r="H138">
        <v>112</v>
      </c>
      <c r="I138">
        <v>0.23076923076923084</v>
      </c>
    </row>
    <row r="139" spans="1:9" x14ac:dyDescent="0.25">
      <c r="A139" t="s">
        <v>489</v>
      </c>
      <c r="B139" t="s">
        <v>494</v>
      </c>
      <c r="C139" t="s">
        <v>283</v>
      </c>
      <c r="D139">
        <v>12</v>
      </c>
      <c r="E139">
        <v>10</v>
      </c>
      <c r="F139">
        <v>2</v>
      </c>
      <c r="G139">
        <v>0.19999999999999996</v>
      </c>
      <c r="H139">
        <v>0</v>
      </c>
      <c r="I139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B0F0"/>
  </sheetPr>
  <dimension ref="A1:T38"/>
  <sheetViews>
    <sheetView zoomScale="70" zoomScaleNormal="70" workbookViewId="0"/>
  </sheetViews>
  <sheetFormatPr baseColWidth="10" defaultColWidth="11.42578125" defaultRowHeight="15" x14ac:dyDescent="0.25"/>
  <cols>
    <col min="1" max="1" width="16" style="167" customWidth="1"/>
    <col min="2" max="16" width="9.5703125" style="167" customWidth="1"/>
    <col min="17" max="255" width="10.85546875" style="167"/>
    <col min="256" max="256" width="16" style="167" customWidth="1"/>
    <col min="257" max="257" width="13.42578125" style="167" customWidth="1"/>
    <col min="258" max="266" width="10.85546875" style="167"/>
    <col min="267" max="267" width="9.42578125" style="167" customWidth="1"/>
    <col min="268" max="268" width="7.140625" style="167" customWidth="1"/>
    <col min="269" max="269" width="7.85546875" style="167" customWidth="1"/>
    <col min="270" max="511" width="10.85546875" style="167"/>
    <col min="512" max="512" width="16" style="167" customWidth="1"/>
    <col min="513" max="513" width="13.42578125" style="167" customWidth="1"/>
    <col min="514" max="522" width="10.85546875" style="167"/>
    <col min="523" max="523" width="9.42578125" style="167" customWidth="1"/>
    <col min="524" max="524" width="7.140625" style="167" customWidth="1"/>
    <col min="525" max="525" width="7.85546875" style="167" customWidth="1"/>
    <col min="526" max="767" width="10.85546875" style="167"/>
    <col min="768" max="768" width="16" style="167" customWidth="1"/>
    <col min="769" max="769" width="13.42578125" style="167" customWidth="1"/>
    <col min="770" max="778" width="10.85546875" style="167"/>
    <col min="779" max="779" width="9.42578125" style="167" customWidth="1"/>
    <col min="780" max="780" width="7.140625" style="167" customWidth="1"/>
    <col min="781" max="781" width="7.85546875" style="167" customWidth="1"/>
    <col min="782" max="1023" width="10.85546875" style="167"/>
    <col min="1024" max="1024" width="16" style="167" customWidth="1"/>
    <col min="1025" max="1025" width="13.42578125" style="167" customWidth="1"/>
    <col min="1026" max="1034" width="10.85546875" style="167"/>
    <col min="1035" max="1035" width="9.42578125" style="167" customWidth="1"/>
    <col min="1036" max="1036" width="7.140625" style="167" customWidth="1"/>
    <col min="1037" max="1037" width="7.85546875" style="167" customWidth="1"/>
    <col min="1038" max="1279" width="10.85546875" style="167"/>
    <col min="1280" max="1280" width="16" style="167" customWidth="1"/>
    <col min="1281" max="1281" width="13.42578125" style="167" customWidth="1"/>
    <col min="1282" max="1290" width="10.85546875" style="167"/>
    <col min="1291" max="1291" width="9.42578125" style="167" customWidth="1"/>
    <col min="1292" max="1292" width="7.140625" style="167" customWidth="1"/>
    <col min="1293" max="1293" width="7.85546875" style="167" customWidth="1"/>
    <col min="1294" max="1535" width="10.85546875" style="167"/>
    <col min="1536" max="1536" width="16" style="167" customWidth="1"/>
    <col min="1537" max="1537" width="13.42578125" style="167" customWidth="1"/>
    <col min="1538" max="1546" width="10.85546875" style="167"/>
    <col min="1547" max="1547" width="9.42578125" style="167" customWidth="1"/>
    <col min="1548" max="1548" width="7.140625" style="167" customWidth="1"/>
    <col min="1549" max="1549" width="7.85546875" style="167" customWidth="1"/>
    <col min="1550" max="1791" width="10.85546875" style="167"/>
    <col min="1792" max="1792" width="16" style="167" customWidth="1"/>
    <col min="1793" max="1793" width="13.42578125" style="167" customWidth="1"/>
    <col min="1794" max="1802" width="10.85546875" style="167"/>
    <col min="1803" max="1803" width="9.42578125" style="167" customWidth="1"/>
    <col min="1804" max="1804" width="7.140625" style="167" customWidth="1"/>
    <col min="1805" max="1805" width="7.85546875" style="167" customWidth="1"/>
    <col min="1806" max="2047" width="10.85546875" style="167"/>
    <col min="2048" max="2048" width="16" style="167" customWidth="1"/>
    <col min="2049" max="2049" width="13.42578125" style="167" customWidth="1"/>
    <col min="2050" max="2058" width="10.85546875" style="167"/>
    <col min="2059" max="2059" width="9.42578125" style="167" customWidth="1"/>
    <col min="2060" max="2060" width="7.140625" style="167" customWidth="1"/>
    <col min="2061" max="2061" width="7.85546875" style="167" customWidth="1"/>
    <col min="2062" max="2303" width="10.85546875" style="167"/>
    <col min="2304" max="2304" width="16" style="167" customWidth="1"/>
    <col min="2305" max="2305" width="13.42578125" style="167" customWidth="1"/>
    <col min="2306" max="2314" width="10.85546875" style="167"/>
    <col min="2315" max="2315" width="9.42578125" style="167" customWidth="1"/>
    <col min="2316" max="2316" width="7.140625" style="167" customWidth="1"/>
    <col min="2317" max="2317" width="7.85546875" style="167" customWidth="1"/>
    <col min="2318" max="2559" width="10.85546875" style="167"/>
    <col min="2560" max="2560" width="16" style="167" customWidth="1"/>
    <col min="2561" max="2561" width="13.42578125" style="167" customWidth="1"/>
    <col min="2562" max="2570" width="10.85546875" style="167"/>
    <col min="2571" max="2571" width="9.42578125" style="167" customWidth="1"/>
    <col min="2572" max="2572" width="7.140625" style="167" customWidth="1"/>
    <col min="2573" max="2573" width="7.85546875" style="167" customWidth="1"/>
    <col min="2574" max="2815" width="10.85546875" style="167"/>
    <col min="2816" max="2816" width="16" style="167" customWidth="1"/>
    <col min="2817" max="2817" width="13.42578125" style="167" customWidth="1"/>
    <col min="2818" max="2826" width="10.85546875" style="167"/>
    <col min="2827" max="2827" width="9.42578125" style="167" customWidth="1"/>
    <col min="2828" max="2828" width="7.140625" style="167" customWidth="1"/>
    <col min="2829" max="2829" width="7.85546875" style="167" customWidth="1"/>
    <col min="2830" max="3071" width="10.85546875" style="167"/>
    <col min="3072" max="3072" width="16" style="167" customWidth="1"/>
    <col min="3073" max="3073" width="13.42578125" style="167" customWidth="1"/>
    <col min="3074" max="3082" width="10.85546875" style="167"/>
    <col min="3083" max="3083" width="9.42578125" style="167" customWidth="1"/>
    <col min="3084" max="3084" width="7.140625" style="167" customWidth="1"/>
    <col min="3085" max="3085" width="7.85546875" style="167" customWidth="1"/>
    <col min="3086" max="3327" width="10.85546875" style="167"/>
    <col min="3328" max="3328" width="16" style="167" customWidth="1"/>
    <col min="3329" max="3329" width="13.42578125" style="167" customWidth="1"/>
    <col min="3330" max="3338" width="10.85546875" style="167"/>
    <col min="3339" max="3339" width="9.42578125" style="167" customWidth="1"/>
    <col min="3340" max="3340" width="7.140625" style="167" customWidth="1"/>
    <col min="3341" max="3341" width="7.85546875" style="167" customWidth="1"/>
    <col min="3342" max="3583" width="10.85546875" style="167"/>
    <col min="3584" max="3584" width="16" style="167" customWidth="1"/>
    <col min="3585" max="3585" width="13.42578125" style="167" customWidth="1"/>
    <col min="3586" max="3594" width="10.85546875" style="167"/>
    <col min="3595" max="3595" width="9.42578125" style="167" customWidth="1"/>
    <col min="3596" max="3596" width="7.140625" style="167" customWidth="1"/>
    <col min="3597" max="3597" width="7.85546875" style="167" customWidth="1"/>
    <col min="3598" max="3839" width="10.85546875" style="167"/>
    <col min="3840" max="3840" width="16" style="167" customWidth="1"/>
    <col min="3841" max="3841" width="13.42578125" style="167" customWidth="1"/>
    <col min="3842" max="3850" width="10.85546875" style="167"/>
    <col min="3851" max="3851" width="9.42578125" style="167" customWidth="1"/>
    <col min="3852" max="3852" width="7.140625" style="167" customWidth="1"/>
    <col min="3853" max="3853" width="7.85546875" style="167" customWidth="1"/>
    <col min="3854" max="4095" width="10.85546875" style="167"/>
    <col min="4096" max="4096" width="16" style="167" customWidth="1"/>
    <col min="4097" max="4097" width="13.42578125" style="167" customWidth="1"/>
    <col min="4098" max="4106" width="10.85546875" style="167"/>
    <col min="4107" max="4107" width="9.42578125" style="167" customWidth="1"/>
    <col min="4108" max="4108" width="7.140625" style="167" customWidth="1"/>
    <col min="4109" max="4109" width="7.85546875" style="167" customWidth="1"/>
    <col min="4110" max="4351" width="10.85546875" style="167"/>
    <col min="4352" max="4352" width="16" style="167" customWidth="1"/>
    <col min="4353" max="4353" width="13.42578125" style="167" customWidth="1"/>
    <col min="4354" max="4362" width="10.85546875" style="167"/>
    <col min="4363" max="4363" width="9.42578125" style="167" customWidth="1"/>
    <col min="4364" max="4364" width="7.140625" style="167" customWidth="1"/>
    <col min="4365" max="4365" width="7.85546875" style="167" customWidth="1"/>
    <col min="4366" max="4607" width="10.85546875" style="167"/>
    <col min="4608" max="4608" width="16" style="167" customWidth="1"/>
    <col min="4609" max="4609" width="13.42578125" style="167" customWidth="1"/>
    <col min="4610" max="4618" width="10.85546875" style="167"/>
    <col min="4619" max="4619" width="9.42578125" style="167" customWidth="1"/>
    <col min="4620" max="4620" width="7.140625" style="167" customWidth="1"/>
    <col min="4621" max="4621" width="7.85546875" style="167" customWidth="1"/>
    <col min="4622" max="4863" width="10.85546875" style="167"/>
    <col min="4864" max="4864" width="16" style="167" customWidth="1"/>
    <col min="4865" max="4865" width="13.42578125" style="167" customWidth="1"/>
    <col min="4866" max="4874" width="10.85546875" style="167"/>
    <col min="4875" max="4875" width="9.42578125" style="167" customWidth="1"/>
    <col min="4876" max="4876" width="7.140625" style="167" customWidth="1"/>
    <col min="4877" max="4877" width="7.85546875" style="167" customWidth="1"/>
    <col min="4878" max="5119" width="10.85546875" style="167"/>
    <col min="5120" max="5120" width="16" style="167" customWidth="1"/>
    <col min="5121" max="5121" width="13.42578125" style="167" customWidth="1"/>
    <col min="5122" max="5130" width="10.85546875" style="167"/>
    <col min="5131" max="5131" width="9.42578125" style="167" customWidth="1"/>
    <col min="5132" max="5132" width="7.140625" style="167" customWidth="1"/>
    <col min="5133" max="5133" width="7.85546875" style="167" customWidth="1"/>
    <col min="5134" max="5375" width="10.85546875" style="167"/>
    <col min="5376" max="5376" width="16" style="167" customWidth="1"/>
    <col min="5377" max="5377" width="13.42578125" style="167" customWidth="1"/>
    <col min="5378" max="5386" width="10.85546875" style="167"/>
    <col min="5387" max="5387" width="9.42578125" style="167" customWidth="1"/>
    <col min="5388" max="5388" width="7.140625" style="167" customWidth="1"/>
    <col min="5389" max="5389" width="7.85546875" style="167" customWidth="1"/>
    <col min="5390" max="5631" width="10.85546875" style="167"/>
    <col min="5632" max="5632" width="16" style="167" customWidth="1"/>
    <col min="5633" max="5633" width="13.42578125" style="167" customWidth="1"/>
    <col min="5634" max="5642" width="10.85546875" style="167"/>
    <col min="5643" max="5643" width="9.42578125" style="167" customWidth="1"/>
    <col min="5644" max="5644" width="7.140625" style="167" customWidth="1"/>
    <col min="5645" max="5645" width="7.85546875" style="167" customWidth="1"/>
    <col min="5646" max="5887" width="10.85546875" style="167"/>
    <col min="5888" max="5888" width="16" style="167" customWidth="1"/>
    <col min="5889" max="5889" width="13.42578125" style="167" customWidth="1"/>
    <col min="5890" max="5898" width="10.85546875" style="167"/>
    <col min="5899" max="5899" width="9.42578125" style="167" customWidth="1"/>
    <col min="5900" max="5900" width="7.140625" style="167" customWidth="1"/>
    <col min="5901" max="5901" width="7.85546875" style="167" customWidth="1"/>
    <col min="5902" max="6143" width="10.85546875" style="167"/>
    <col min="6144" max="6144" width="16" style="167" customWidth="1"/>
    <col min="6145" max="6145" width="13.42578125" style="167" customWidth="1"/>
    <col min="6146" max="6154" width="10.85546875" style="167"/>
    <col min="6155" max="6155" width="9.42578125" style="167" customWidth="1"/>
    <col min="6156" max="6156" width="7.140625" style="167" customWidth="1"/>
    <col min="6157" max="6157" width="7.85546875" style="167" customWidth="1"/>
    <col min="6158" max="6399" width="10.85546875" style="167"/>
    <col min="6400" max="6400" width="16" style="167" customWidth="1"/>
    <col min="6401" max="6401" width="13.42578125" style="167" customWidth="1"/>
    <col min="6402" max="6410" width="10.85546875" style="167"/>
    <col min="6411" max="6411" width="9.42578125" style="167" customWidth="1"/>
    <col min="6412" max="6412" width="7.140625" style="167" customWidth="1"/>
    <col min="6413" max="6413" width="7.85546875" style="167" customWidth="1"/>
    <col min="6414" max="6655" width="10.85546875" style="167"/>
    <col min="6656" max="6656" width="16" style="167" customWidth="1"/>
    <col min="6657" max="6657" width="13.42578125" style="167" customWidth="1"/>
    <col min="6658" max="6666" width="10.85546875" style="167"/>
    <col min="6667" max="6667" width="9.42578125" style="167" customWidth="1"/>
    <col min="6668" max="6668" width="7.140625" style="167" customWidth="1"/>
    <col min="6669" max="6669" width="7.85546875" style="167" customWidth="1"/>
    <col min="6670" max="6911" width="10.85546875" style="167"/>
    <col min="6912" max="6912" width="16" style="167" customWidth="1"/>
    <col min="6913" max="6913" width="13.42578125" style="167" customWidth="1"/>
    <col min="6914" max="6922" width="10.85546875" style="167"/>
    <col min="6923" max="6923" width="9.42578125" style="167" customWidth="1"/>
    <col min="6924" max="6924" width="7.140625" style="167" customWidth="1"/>
    <col min="6925" max="6925" width="7.85546875" style="167" customWidth="1"/>
    <col min="6926" max="7167" width="10.85546875" style="167"/>
    <col min="7168" max="7168" width="16" style="167" customWidth="1"/>
    <col min="7169" max="7169" width="13.42578125" style="167" customWidth="1"/>
    <col min="7170" max="7178" width="10.85546875" style="167"/>
    <col min="7179" max="7179" width="9.42578125" style="167" customWidth="1"/>
    <col min="7180" max="7180" width="7.140625" style="167" customWidth="1"/>
    <col min="7181" max="7181" width="7.85546875" style="167" customWidth="1"/>
    <col min="7182" max="7423" width="10.85546875" style="167"/>
    <col min="7424" max="7424" width="16" style="167" customWidth="1"/>
    <col min="7425" max="7425" width="13.42578125" style="167" customWidth="1"/>
    <col min="7426" max="7434" width="10.85546875" style="167"/>
    <col min="7435" max="7435" width="9.42578125" style="167" customWidth="1"/>
    <col min="7436" max="7436" width="7.140625" style="167" customWidth="1"/>
    <col min="7437" max="7437" width="7.85546875" style="167" customWidth="1"/>
    <col min="7438" max="7679" width="10.85546875" style="167"/>
    <col min="7680" max="7680" width="16" style="167" customWidth="1"/>
    <col min="7681" max="7681" width="13.42578125" style="167" customWidth="1"/>
    <col min="7682" max="7690" width="10.85546875" style="167"/>
    <col min="7691" max="7691" width="9.42578125" style="167" customWidth="1"/>
    <col min="7692" max="7692" width="7.140625" style="167" customWidth="1"/>
    <col min="7693" max="7693" width="7.85546875" style="167" customWidth="1"/>
    <col min="7694" max="7935" width="10.85546875" style="167"/>
    <col min="7936" max="7936" width="16" style="167" customWidth="1"/>
    <col min="7937" max="7937" width="13.42578125" style="167" customWidth="1"/>
    <col min="7938" max="7946" width="10.85546875" style="167"/>
    <col min="7947" max="7947" width="9.42578125" style="167" customWidth="1"/>
    <col min="7948" max="7948" width="7.140625" style="167" customWidth="1"/>
    <col min="7949" max="7949" width="7.85546875" style="167" customWidth="1"/>
    <col min="7950" max="8191" width="10.85546875" style="167"/>
    <col min="8192" max="8192" width="16" style="167" customWidth="1"/>
    <col min="8193" max="8193" width="13.42578125" style="167" customWidth="1"/>
    <col min="8194" max="8202" width="10.85546875" style="167"/>
    <col min="8203" max="8203" width="9.42578125" style="167" customWidth="1"/>
    <col min="8204" max="8204" width="7.140625" style="167" customWidth="1"/>
    <col min="8205" max="8205" width="7.85546875" style="167" customWidth="1"/>
    <col min="8206" max="8447" width="10.85546875" style="167"/>
    <col min="8448" max="8448" width="16" style="167" customWidth="1"/>
    <col min="8449" max="8449" width="13.42578125" style="167" customWidth="1"/>
    <col min="8450" max="8458" width="10.85546875" style="167"/>
    <col min="8459" max="8459" width="9.42578125" style="167" customWidth="1"/>
    <col min="8460" max="8460" width="7.140625" style="167" customWidth="1"/>
    <col min="8461" max="8461" width="7.85546875" style="167" customWidth="1"/>
    <col min="8462" max="8703" width="10.85546875" style="167"/>
    <col min="8704" max="8704" width="16" style="167" customWidth="1"/>
    <col min="8705" max="8705" width="13.42578125" style="167" customWidth="1"/>
    <col min="8706" max="8714" width="10.85546875" style="167"/>
    <col min="8715" max="8715" width="9.42578125" style="167" customWidth="1"/>
    <col min="8716" max="8716" width="7.140625" style="167" customWidth="1"/>
    <col min="8717" max="8717" width="7.85546875" style="167" customWidth="1"/>
    <col min="8718" max="8959" width="10.85546875" style="167"/>
    <col min="8960" max="8960" width="16" style="167" customWidth="1"/>
    <col min="8961" max="8961" width="13.42578125" style="167" customWidth="1"/>
    <col min="8962" max="8970" width="10.85546875" style="167"/>
    <col min="8971" max="8971" width="9.42578125" style="167" customWidth="1"/>
    <col min="8972" max="8972" width="7.140625" style="167" customWidth="1"/>
    <col min="8973" max="8973" width="7.85546875" style="167" customWidth="1"/>
    <col min="8974" max="9215" width="10.85546875" style="167"/>
    <col min="9216" max="9216" width="16" style="167" customWidth="1"/>
    <col min="9217" max="9217" width="13.42578125" style="167" customWidth="1"/>
    <col min="9218" max="9226" width="10.85546875" style="167"/>
    <col min="9227" max="9227" width="9.42578125" style="167" customWidth="1"/>
    <col min="9228" max="9228" width="7.140625" style="167" customWidth="1"/>
    <col min="9229" max="9229" width="7.85546875" style="167" customWidth="1"/>
    <col min="9230" max="9471" width="10.85546875" style="167"/>
    <col min="9472" max="9472" width="16" style="167" customWidth="1"/>
    <col min="9473" max="9473" width="13.42578125" style="167" customWidth="1"/>
    <col min="9474" max="9482" width="10.85546875" style="167"/>
    <col min="9483" max="9483" width="9.42578125" style="167" customWidth="1"/>
    <col min="9484" max="9484" width="7.140625" style="167" customWidth="1"/>
    <col min="9485" max="9485" width="7.85546875" style="167" customWidth="1"/>
    <col min="9486" max="9727" width="10.85546875" style="167"/>
    <col min="9728" max="9728" width="16" style="167" customWidth="1"/>
    <col min="9729" max="9729" width="13.42578125" style="167" customWidth="1"/>
    <col min="9730" max="9738" width="10.85546875" style="167"/>
    <col min="9739" max="9739" width="9.42578125" style="167" customWidth="1"/>
    <col min="9740" max="9740" width="7.140625" style="167" customWidth="1"/>
    <col min="9741" max="9741" width="7.85546875" style="167" customWidth="1"/>
    <col min="9742" max="9983" width="10.85546875" style="167"/>
    <col min="9984" max="9984" width="16" style="167" customWidth="1"/>
    <col min="9985" max="9985" width="13.42578125" style="167" customWidth="1"/>
    <col min="9986" max="9994" width="10.85546875" style="167"/>
    <col min="9995" max="9995" width="9.42578125" style="167" customWidth="1"/>
    <col min="9996" max="9996" width="7.140625" style="167" customWidth="1"/>
    <col min="9997" max="9997" width="7.85546875" style="167" customWidth="1"/>
    <col min="9998" max="10239" width="10.85546875" style="167"/>
    <col min="10240" max="10240" width="16" style="167" customWidth="1"/>
    <col min="10241" max="10241" width="13.42578125" style="167" customWidth="1"/>
    <col min="10242" max="10250" width="10.85546875" style="167"/>
    <col min="10251" max="10251" width="9.42578125" style="167" customWidth="1"/>
    <col min="10252" max="10252" width="7.140625" style="167" customWidth="1"/>
    <col min="10253" max="10253" width="7.85546875" style="167" customWidth="1"/>
    <col min="10254" max="10495" width="10.85546875" style="167"/>
    <col min="10496" max="10496" width="16" style="167" customWidth="1"/>
    <col min="10497" max="10497" width="13.42578125" style="167" customWidth="1"/>
    <col min="10498" max="10506" width="10.85546875" style="167"/>
    <col min="10507" max="10507" width="9.42578125" style="167" customWidth="1"/>
    <col min="10508" max="10508" width="7.140625" style="167" customWidth="1"/>
    <col min="10509" max="10509" width="7.85546875" style="167" customWidth="1"/>
    <col min="10510" max="10751" width="10.85546875" style="167"/>
    <col min="10752" max="10752" width="16" style="167" customWidth="1"/>
    <col min="10753" max="10753" width="13.42578125" style="167" customWidth="1"/>
    <col min="10754" max="10762" width="10.85546875" style="167"/>
    <col min="10763" max="10763" width="9.42578125" style="167" customWidth="1"/>
    <col min="10764" max="10764" width="7.140625" style="167" customWidth="1"/>
    <col min="10765" max="10765" width="7.85546875" style="167" customWidth="1"/>
    <col min="10766" max="11007" width="10.85546875" style="167"/>
    <col min="11008" max="11008" width="16" style="167" customWidth="1"/>
    <col min="11009" max="11009" width="13.42578125" style="167" customWidth="1"/>
    <col min="11010" max="11018" width="10.85546875" style="167"/>
    <col min="11019" max="11019" width="9.42578125" style="167" customWidth="1"/>
    <col min="11020" max="11020" width="7.140625" style="167" customWidth="1"/>
    <col min="11021" max="11021" width="7.85546875" style="167" customWidth="1"/>
    <col min="11022" max="11263" width="10.85546875" style="167"/>
    <col min="11264" max="11264" width="16" style="167" customWidth="1"/>
    <col min="11265" max="11265" width="13.42578125" style="167" customWidth="1"/>
    <col min="11266" max="11274" width="10.85546875" style="167"/>
    <col min="11275" max="11275" width="9.42578125" style="167" customWidth="1"/>
    <col min="11276" max="11276" width="7.140625" style="167" customWidth="1"/>
    <col min="11277" max="11277" width="7.85546875" style="167" customWidth="1"/>
    <col min="11278" max="11519" width="10.85546875" style="167"/>
    <col min="11520" max="11520" width="16" style="167" customWidth="1"/>
    <col min="11521" max="11521" width="13.42578125" style="167" customWidth="1"/>
    <col min="11522" max="11530" width="10.85546875" style="167"/>
    <col min="11531" max="11531" width="9.42578125" style="167" customWidth="1"/>
    <col min="11532" max="11532" width="7.140625" style="167" customWidth="1"/>
    <col min="11533" max="11533" width="7.85546875" style="167" customWidth="1"/>
    <col min="11534" max="11775" width="10.85546875" style="167"/>
    <col min="11776" max="11776" width="16" style="167" customWidth="1"/>
    <col min="11777" max="11777" width="13.42578125" style="167" customWidth="1"/>
    <col min="11778" max="11786" width="10.85546875" style="167"/>
    <col min="11787" max="11787" width="9.42578125" style="167" customWidth="1"/>
    <col min="11788" max="11788" width="7.140625" style="167" customWidth="1"/>
    <col min="11789" max="11789" width="7.85546875" style="167" customWidth="1"/>
    <col min="11790" max="12031" width="10.85546875" style="167"/>
    <col min="12032" max="12032" width="16" style="167" customWidth="1"/>
    <col min="12033" max="12033" width="13.42578125" style="167" customWidth="1"/>
    <col min="12034" max="12042" width="10.85546875" style="167"/>
    <col min="12043" max="12043" width="9.42578125" style="167" customWidth="1"/>
    <col min="12044" max="12044" width="7.140625" style="167" customWidth="1"/>
    <col min="12045" max="12045" width="7.85546875" style="167" customWidth="1"/>
    <col min="12046" max="12287" width="10.85546875" style="167"/>
    <col min="12288" max="12288" width="16" style="167" customWidth="1"/>
    <col min="12289" max="12289" width="13.42578125" style="167" customWidth="1"/>
    <col min="12290" max="12298" width="10.85546875" style="167"/>
    <col min="12299" max="12299" width="9.42578125" style="167" customWidth="1"/>
    <col min="12300" max="12300" width="7.140625" style="167" customWidth="1"/>
    <col min="12301" max="12301" width="7.85546875" style="167" customWidth="1"/>
    <col min="12302" max="12543" width="10.85546875" style="167"/>
    <col min="12544" max="12544" width="16" style="167" customWidth="1"/>
    <col min="12545" max="12545" width="13.42578125" style="167" customWidth="1"/>
    <col min="12546" max="12554" width="10.85546875" style="167"/>
    <col min="12555" max="12555" width="9.42578125" style="167" customWidth="1"/>
    <col min="12556" max="12556" width="7.140625" style="167" customWidth="1"/>
    <col min="12557" max="12557" width="7.85546875" style="167" customWidth="1"/>
    <col min="12558" max="12799" width="10.85546875" style="167"/>
    <col min="12800" max="12800" width="16" style="167" customWidth="1"/>
    <col min="12801" max="12801" width="13.42578125" style="167" customWidth="1"/>
    <col min="12802" max="12810" width="10.85546875" style="167"/>
    <col min="12811" max="12811" width="9.42578125" style="167" customWidth="1"/>
    <col min="12812" max="12812" width="7.140625" style="167" customWidth="1"/>
    <col min="12813" max="12813" width="7.85546875" style="167" customWidth="1"/>
    <col min="12814" max="13055" width="10.85546875" style="167"/>
    <col min="13056" max="13056" width="16" style="167" customWidth="1"/>
    <col min="13057" max="13057" width="13.42578125" style="167" customWidth="1"/>
    <col min="13058" max="13066" width="10.85546875" style="167"/>
    <col min="13067" max="13067" width="9.42578125" style="167" customWidth="1"/>
    <col min="13068" max="13068" width="7.140625" style="167" customWidth="1"/>
    <col min="13069" max="13069" width="7.85546875" style="167" customWidth="1"/>
    <col min="13070" max="13311" width="10.85546875" style="167"/>
    <col min="13312" max="13312" width="16" style="167" customWidth="1"/>
    <col min="13313" max="13313" width="13.42578125" style="167" customWidth="1"/>
    <col min="13314" max="13322" width="10.85546875" style="167"/>
    <col min="13323" max="13323" width="9.42578125" style="167" customWidth="1"/>
    <col min="13324" max="13324" width="7.140625" style="167" customWidth="1"/>
    <col min="13325" max="13325" width="7.85546875" style="167" customWidth="1"/>
    <col min="13326" max="13567" width="10.85546875" style="167"/>
    <col min="13568" max="13568" width="16" style="167" customWidth="1"/>
    <col min="13569" max="13569" width="13.42578125" style="167" customWidth="1"/>
    <col min="13570" max="13578" width="10.85546875" style="167"/>
    <col min="13579" max="13579" width="9.42578125" style="167" customWidth="1"/>
    <col min="13580" max="13580" width="7.140625" style="167" customWidth="1"/>
    <col min="13581" max="13581" width="7.85546875" style="167" customWidth="1"/>
    <col min="13582" max="13823" width="10.85546875" style="167"/>
    <col min="13824" max="13824" width="16" style="167" customWidth="1"/>
    <col min="13825" max="13825" width="13.42578125" style="167" customWidth="1"/>
    <col min="13826" max="13834" width="10.85546875" style="167"/>
    <col min="13835" max="13835" width="9.42578125" style="167" customWidth="1"/>
    <col min="13836" max="13836" width="7.140625" style="167" customWidth="1"/>
    <col min="13837" max="13837" width="7.85546875" style="167" customWidth="1"/>
    <col min="13838" max="14079" width="10.85546875" style="167"/>
    <col min="14080" max="14080" width="16" style="167" customWidth="1"/>
    <col min="14081" max="14081" width="13.42578125" style="167" customWidth="1"/>
    <col min="14082" max="14090" width="10.85546875" style="167"/>
    <col min="14091" max="14091" width="9.42578125" style="167" customWidth="1"/>
    <col min="14092" max="14092" width="7.140625" style="167" customWidth="1"/>
    <col min="14093" max="14093" width="7.85546875" style="167" customWidth="1"/>
    <col min="14094" max="14335" width="10.85546875" style="167"/>
    <col min="14336" max="14336" width="16" style="167" customWidth="1"/>
    <col min="14337" max="14337" width="13.42578125" style="167" customWidth="1"/>
    <col min="14338" max="14346" width="10.85546875" style="167"/>
    <col min="14347" max="14347" width="9.42578125" style="167" customWidth="1"/>
    <col min="14348" max="14348" width="7.140625" style="167" customWidth="1"/>
    <col min="14349" max="14349" width="7.85546875" style="167" customWidth="1"/>
    <col min="14350" max="14591" width="10.85546875" style="167"/>
    <col min="14592" max="14592" width="16" style="167" customWidth="1"/>
    <col min="14593" max="14593" width="13.42578125" style="167" customWidth="1"/>
    <col min="14594" max="14602" width="10.85546875" style="167"/>
    <col min="14603" max="14603" width="9.42578125" style="167" customWidth="1"/>
    <col min="14604" max="14604" width="7.140625" style="167" customWidth="1"/>
    <col min="14605" max="14605" width="7.85546875" style="167" customWidth="1"/>
    <col min="14606" max="14847" width="10.85546875" style="167"/>
    <col min="14848" max="14848" width="16" style="167" customWidth="1"/>
    <col min="14849" max="14849" width="13.42578125" style="167" customWidth="1"/>
    <col min="14850" max="14858" width="10.85546875" style="167"/>
    <col min="14859" max="14859" width="9.42578125" style="167" customWidth="1"/>
    <col min="14860" max="14860" width="7.140625" style="167" customWidth="1"/>
    <col min="14861" max="14861" width="7.85546875" style="167" customWidth="1"/>
    <col min="14862" max="15103" width="10.85546875" style="167"/>
    <col min="15104" max="15104" width="16" style="167" customWidth="1"/>
    <col min="15105" max="15105" width="13.42578125" style="167" customWidth="1"/>
    <col min="15106" max="15114" width="10.85546875" style="167"/>
    <col min="15115" max="15115" width="9.42578125" style="167" customWidth="1"/>
    <col min="15116" max="15116" width="7.140625" style="167" customWidth="1"/>
    <col min="15117" max="15117" width="7.85546875" style="167" customWidth="1"/>
    <col min="15118" max="15359" width="10.85546875" style="167"/>
    <col min="15360" max="15360" width="16" style="167" customWidth="1"/>
    <col min="15361" max="15361" width="13.42578125" style="167" customWidth="1"/>
    <col min="15362" max="15370" width="10.85546875" style="167"/>
    <col min="15371" max="15371" width="9.42578125" style="167" customWidth="1"/>
    <col min="15372" max="15372" width="7.140625" style="167" customWidth="1"/>
    <col min="15373" max="15373" width="7.85546875" style="167" customWidth="1"/>
    <col min="15374" max="15615" width="10.85546875" style="167"/>
    <col min="15616" max="15616" width="16" style="167" customWidth="1"/>
    <col min="15617" max="15617" width="13.42578125" style="167" customWidth="1"/>
    <col min="15618" max="15626" width="10.85546875" style="167"/>
    <col min="15627" max="15627" width="9.42578125" style="167" customWidth="1"/>
    <col min="15628" max="15628" width="7.140625" style="167" customWidth="1"/>
    <col min="15629" max="15629" width="7.85546875" style="167" customWidth="1"/>
    <col min="15630" max="15871" width="10.85546875" style="167"/>
    <col min="15872" max="15872" width="16" style="167" customWidth="1"/>
    <col min="15873" max="15873" width="13.42578125" style="167" customWidth="1"/>
    <col min="15874" max="15882" width="10.85546875" style="167"/>
    <col min="15883" max="15883" width="9.42578125" style="167" customWidth="1"/>
    <col min="15884" max="15884" width="7.140625" style="167" customWidth="1"/>
    <col min="15885" max="15885" width="7.85546875" style="167" customWidth="1"/>
    <col min="15886" max="16127" width="10.85546875" style="167"/>
    <col min="16128" max="16128" width="16" style="167" customWidth="1"/>
    <col min="16129" max="16129" width="13.42578125" style="167" customWidth="1"/>
    <col min="16130" max="16138" width="10.85546875" style="167"/>
    <col min="16139" max="16139" width="9.42578125" style="167" customWidth="1"/>
    <col min="16140" max="16140" width="7.140625" style="167" customWidth="1"/>
    <col min="16141" max="16141" width="7.85546875" style="167" customWidth="1"/>
    <col min="16142" max="16384" width="10.85546875" style="167"/>
  </cols>
  <sheetData>
    <row r="1" spans="1:20" x14ac:dyDescent="0.25">
      <c r="A1" s="167" t="s">
        <v>554</v>
      </c>
      <c r="G1" s="168"/>
      <c r="H1" s="168"/>
      <c r="I1" s="168"/>
      <c r="J1" s="168"/>
      <c r="K1" s="168"/>
      <c r="L1" s="168"/>
      <c r="M1" s="168"/>
    </row>
    <row r="3" spans="1:20" ht="80.45" customHeight="1" x14ac:dyDescent="0.25">
      <c r="A3" s="169"/>
      <c r="B3" s="169">
        <v>1999</v>
      </c>
      <c r="C3" s="169">
        <v>2005</v>
      </c>
      <c r="D3" s="169">
        <v>2007</v>
      </c>
      <c r="E3" s="169">
        <v>2008</v>
      </c>
      <c r="F3" s="169">
        <v>2009</v>
      </c>
      <c r="G3" s="170">
        <v>2010</v>
      </c>
      <c r="H3" s="170">
        <v>2011</v>
      </c>
      <c r="I3" s="169">
        <v>2012</v>
      </c>
      <c r="J3" s="171">
        <v>2013</v>
      </c>
      <c r="K3" s="171">
        <v>2014</v>
      </c>
      <c r="L3" s="171">
        <v>2015</v>
      </c>
      <c r="M3" s="171">
        <v>2016</v>
      </c>
      <c r="N3" s="171">
        <v>2017</v>
      </c>
      <c r="O3" s="171">
        <v>2018</v>
      </c>
      <c r="P3" s="172">
        <v>2019</v>
      </c>
      <c r="Q3" s="172">
        <v>2020</v>
      </c>
      <c r="R3" s="173"/>
      <c r="S3" s="173"/>
      <c r="T3" s="173"/>
    </row>
    <row r="4" spans="1:20" ht="36.75" x14ac:dyDescent="0.25">
      <c r="A4" s="169" t="s">
        <v>22</v>
      </c>
      <c r="B4" s="174">
        <v>450</v>
      </c>
      <c r="C4" s="174">
        <v>619</v>
      </c>
      <c r="D4" s="174">
        <v>781</v>
      </c>
      <c r="E4" s="174">
        <v>1083</v>
      </c>
      <c r="F4" s="174">
        <v>1391</v>
      </c>
      <c r="G4" s="174">
        <v>1831</v>
      </c>
      <c r="H4" s="174">
        <v>2059</v>
      </c>
      <c r="I4" s="174">
        <v>2159</v>
      </c>
      <c r="J4" s="174">
        <v>2315</v>
      </c>
      <c r="K4" s="174">
        <v>2551</v>
      </c>
      <c r="L4" s="174">
        <v>2846</v>
      </c>
      <c r="M4" s="174">
        <v>3505</v>
      </c>
      <c r="N4" s="174">
        <v>4274</v>
      </c>
      <c r="O4" s="174">
        <v>5247</v>
      </c>
      <c r="P4" s="174">
        <v>6197.5</v>
      </c>
      <c r="Q4" s="174">
        <v>6934</v>
      </c>
    </row>
    <row r="5" spans="1:20" ht="24.75" x14ac:dyDescent="0.25">
      <c r="A5" s="169" t="s">
        <v>23</v>
      </c>
      <c r="B5" s="174"/>
      <c r="C5" s="174">
        <v>589</v>
      </c>
      <c r="D5" s="174">
        <v>858</v>
      </c>
      <c r="E5" s="174">
        <v>1026</v>
      </c>
      <c r="F5" s="174">
        <v>1169</v>
      </c>
      <c r="G5" s="174">
        <v>1154</v>
      </c>
      <c r="H5" s="174">
        <v>1256</v>
      </c>
      <c r="I5" s="174">
        <v>1363</v>
      </c>
      <c r="J5" s="174">
        <v>1483</v>
      </c>
      <c r="K5" s="174">
        <v>1654</v>
      </c>
      <c r="L5" s="174">
        <v>1937</v>
      </c>
      <c r="M5" s="174">
        <v>2417</v>
      </c>
      <c r="N5" s="174">
        <v>2765</v>
      </c>
      <c r="O5" s="174">
        <v>2978</v>
      </c>
      <c r="P5" s="174">
        <v>3196.5</v>
      </c>
      <c r="Q5" s="174">
        <v>3616</v>
      </c>
    </row>
    <row r="6" spans="1:20" ht="24.75" x14ac:dyDescent="0.25">
      <c r="A6" s="169" t="s">
        <v>24</v>
      </c>
      <c r="B6" s="174"/>
      <c r="C6" s="174">
        <v>71</v>
      </c>
      <c r="D6" s="174">
        <v>115</v>
      </c>
      <c r="E6" s="174">
        <v>120</v>
      </c>
      <c r="F6" s="174">
        <v>138</v>
      </c>
      <c r="G6" s="174">
        <v>233</v>
      </c>
      <c r="H6" s="174">
        <v>263</v>
      </c>
      <c r="I6" s="174">
        <v>287</v>
      </c>
      <c r="J6" s="174">
        <v>328</v>
      </c>
      <c r="K6" s="174">
        <v>364</v>
      </c>
      <c r="L6" s="174">
        <v>411</v>
      </c>
      <c r="M6" s="174">
        <v>483</v>
      </c>
      <c r="N6" s="174">
        <v>552</v>
      </c>
      <c r="O6" s="174">
        <v>604</v>
      </c>
      <c r="P6" s="174">
        <v>671.5</v>
      </c>
      <c r="Q6" s="174">
        <v>747</v>
      </c>
    </row>
    <row r="7" spans="1:20" x14ac:dyDescent="0.25">
      <c r="A7" s="169" t="s">
        <v>25</v>
      </c>
      <c r="B7" s="174"/>
      <c r="C7" s="174">
        <v>285</v>
      </c>
      <c r="D7" s="174">
        <v>315</v>
      </c>
      <c r="E7" s="174">
        <v>333</v>
      </c>
      <c r="F7" s="174">
        <v>359</v>
      </c>
      <c r="G7" s="174">
        <v>389</v>
      </c>
      <c r="H7" s="174">
        <v>423</v>
      </c>
      <c r="I7" s="174">
        <v>492</v>
      </c>
      <c r="J7" s="174">
        <v>577</v>
      </c>
      <c r="K7" s="174">
        <v>643</v>
      </c>
      <c r="L7" s="174">
        <v>772</v>
      </c>
      <c r="M7" s="174">
        <v>874</v>
      </c>
      <c r="N7" s="174">
        <v>1006</v>
      </c>
      <c r="O7" s="174">
        <v>1135</v>
      </c>
      <c r="P7" s="174">
        <v>1228</v>
      </c>
      <c r="Q7" s="174">
        <v>1371</v>
      </c>
    </row>
    <row r="8" spans="1:20" ht="24.75" x14ac:dyDescent="0.25">
      <c r="A8" s="169" t="s">
        <v>26</v>
      </c>
      <c r="B8" s="174"/>
      <c r="C8" s="174"/>
      <c r="D8" s="174"/>
      <c r="E8" s="174"/>
      <c r="F8" s="167">
        <v>92</v>
      </c>
      <c r="G8" s="167">
        <v>130</v>
      </c>
      <c r="H8" s="167">
        <v>158</v>
      </c>
      <c r="I8" s="167">
        <v>169</v>
      </c>
      <c r="J8" s="167">
        <v>172</v>
      </c>
      <c r="K8" s="174">
        <v>206</v>
      </c>
      <c r="L8" s="174">
        <v>219</v>
      </c>
      <c r="M8" s="174">
        <v>229</v>
      </c>
      <c r="N8" s="174">
        <v>249.7</v>
      </c>
      <c r="O8" s="174">
        <v>320.3</v>
      </c>
      <c r="P8" s="174">
        <v>388.6</v>
      </c>
      <c r="Q8" s="179">
        <v>290</v>
      </c>
    </row>
    <row r="9" spans="1:20" ht="24.75" x14ac:dyDescent="0.25">
      <c r="A9" s="169" t="s">
        <v>27</v>
      </c>
      <c r="B9" s="174"/>
      <c r="C9" s="174"/>
      <c r="D9" s="174"/>
      <c r="E9" s="174"/>
      <c r="F9" s="174"/>
      <c r="G9" s="174"/>
      <c r="H9" s="174"/>
      <c r="I9" s="174"/>
      <c r="J9" s="174"/>
      <c r="K9" s="174">
        <v>152</v>
      </c>
      <c r="L9" s="174">
        <v>166</v>
      </c>
      <c r="M9" s="174">
        <v>182</v>
      </c>
      <c r="N9" s="174">
        <v>206.7</v>
      </c>
      <c r="O9" s="174">
        <v>229.5</v>
      </c>
      <c r="P9" s="174">
        <v>251.3</v>
      </c>
      <c r="Q9" s="179">
        <v>215</v>
      </c>
    </row>
    <row r="10" spans="1:20" x14ac:dyDescent="0.25">
      <c r="A10" s="169" t="s">
        <v>28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>
        <v>358</v>
      </c>
      <c r="L10" s="174">
        <v>385</v>
      </c>
      <c r="M10" s="174">
        <v>411</v>
      </c>
      <c r="N10" s="174">
        <v>456.4</v>
      </c>
      <c r="O10" s="174">
        <v>549.79999999999995</v>
      </c>
      <c r="P10" s="174">
        <v>639.90000000000009</v>
      </c>
      <c r="Q10" s="179">
        <v>505</v>
      </c>
    </row>
    <row r="11" spans="1:20" x14ac:dyDescent="0.25">
      <c r="A11" s="169" t="s">
        <v>29</v>
      </c>
      <c r="B11" s="174">
        <v>549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</row>
    <row r="12" spans="1:20" x14ac:dyDescent="0.25">
      <c r="A12" s="169" t="s">
        <v>30</v>
      </c>
      <c r="B12" s="176">
        <v>999</v>
      </c>
      <c r="C12" s="176">
        <v>1564</v>
      </c>
      <c r="D12" s="176">
        <v>2069</v>
      </c>
      <c r="E12" s="176">
        <v>2562</v>
      </c>
      <c r="F12" s="176">
        <v>3149</v>
      </c>
      <c r="G12" s="176">
        <v>3737</v>
      </c>
      <c r="H12" s="176">
        <v>4159</v>
      </c>
      <c r="I12" s="176">
        <v>4470</v>
      </c>
      <c r="J12" s="176">
        <v>4875</v>
      </c>
      <c r="K12" s="176">
        <v>5928</v>
      </c>
      <c r="L12" s="176">
        <v>6736</v>
      </c>
      <c r="M12" s="176">
        <v>8101</v>
      </c>
      <c r="N12" s="176">
        <v>9509.8000000000011</v>
      </c>
      <c r="O12" s="176">
        <v>10513.8</v>
      </c>
      <c r="P12" s="176">
        <v>11933.4</v>
      </c>
      <c r="Q12" s="176">
        <v>13174</v>
      </c>
    </row>
    <row r="13" spans="1:20" ht="24.75" x14ac:dyDescent="0.25">
      <c r="A13" s="177" t="s">
        <v>31</v>
      </c>
      <c r="B13" s="178">
        <v>999</v>
      </c>
      <c r="C13" s="178">
        <v>1564</v>
      </c>
      <c r="D13" s="178">
        <v>2069</v>
      </c>
      <c r="E13" s="178">
        <v>2562</v>
      </c>
      <c r="F13" s="178">
        <v>3057</v>
      </c>
      <c r="G13" s="178">
        <v>3607</v>
      </c>
      <c r="H13" s="178">
        <v>4001</v>
      </c>
      <c r="I13" s="178">
        <v>4301</v>
      </c>
      <c r="J13" s="178">
        <v>4703</v>
      </c>
      <c r="K13" s="178">
        <v>5212</v>
      </c>
      <c r="L13" s="178">
        <v>5966</v>
      </c>
      <c r="M13" s="178">
        <v>7279</v>
      </c>
      <c r="N13" s="178">
        <v>8597</v>
      </c>
      <c r="O13" s="178">
        <v>9964</v>
      </c>
      <c r="P13" s="178">
        <v>11293.5</v>
      </c>
      <c r="Q13" s="178">
        <v>12669</v>
      </c>
      <c r="R13" s="179"/>
      <c r="S13" s="179"/>
      <c r="T13" s="179"/>
    </row>
    <row r="14" spans="1:20" ht="18.75" x14ac:dyDescent="0.3">
      <c r="E14" s="180"/>
      <c r="P14" s="168"/>
    </row>
    <row r="38" spans="7:11" x14ac:dyDescent="0.25">
      <c r="G38" s="168"/>
      <c r="H38" s="168"/>
      <c r="I38" s="168"/>
      <c r="J38" s="168"/>
      <c r="K38" s="16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tabColor rgb="FF92D050"/>
  </sheetPr>
  <dimension ref="C2:S140"/>
  <sheetViews>
    <sheetView topLeftCell="A10" zoomScale="63" workbookViewId="0">
      <selection activeCell="J36" sqref="J36"/>
    </sheetView>
  </sheetViews>
  <sheetFormatPr baseColWidth="10" defaultColWidth="11.42578125" defaultRowHeight="15" x14ac:dyDescent="0.25"/>
  <sheetData>
    <row r="2" spans="8:8" x14ac:dyDescent="0.25">
      <c r="H2" t="s">
        <v>495</v>
      </c>
    </row>
    <row r="36" spans="3:19" x14ac:dyDescent="0.25">
      <c r="J36" s="78" t="s">
        <v>225</v>
      </c>
    </row>
    <row r="37" spans="3:19" x14ac:dyDescent="0.25">
      <c r="D37" s="414" t="s">
        <v>286</v>
      </c>
      <c r="E37" s="236">
        <v>2020</v>
      </c>
      <c r="F37" s="414" t="s">
        <v>287</v>
      </c>
      <c r="G37" s="236">
        <v>2020</v>
      </c>
    </row>
    <row r="39" spans="3:19" x14ac:dyDescent="0.25">
      <c r="C39" t="s">
        <v>288</v>
      </c>
      <c r="D39" t="s">
        <v>289</v>
      </c>
      <c r="E39" t="s">
        <v>290</v>
      </c>
      <c r="F39" t="s">
        <v>496</v>
      </c>
      <c r="G39" t="s">
        <v>497</v>
      </c>
      <c r="H39" t="s">
        <v>498</v>
      </c>
      <c r="I39" t="s">
        <v>499</v>
      </c>
      <c r="J39" t="s">
        <v>500</v>
      </c>
      <c r="K39" t="s">
        <v>501</v>
      </c>
      <c r="L39" t="s">
        <v>502</v>
      </c>
      <c r="M39" t="s">
        <v>503</v>
      </c>
      <c r="N39" t="s">
        <v>504</v>
      </c>
      <c r="O39" t="s">
        <v>505</v>
      </c>
      <c r="P39" t="s">
        <v>506</v>
      </c>
      <c r="Q39" t="s">
        <v>507</v>
      </c>
      <c r="R39" t="s">
        <v>508</v>
      </c>
      <c r="S39" t="s">
        <v>509</v>
      </c>
    </row>
    <row r="40" spans="3:19" x14ac:dyDescent="0.25">
      <c r="C40" t="s">
        <v>266</v>
      </c>
      <c r="D40" t="s">
        <v>297</v>
      </c>
      <c r="E40" t="s">
        <v>298</v>
      </c>
      <c r="F40">
        <v>16599.343500000014</v>
      </c>
      <c r="G40">
        <v>0.27581318091343632</v>
      </c>
      <c r="H40">
        <v>1684.9245999999994</v>
      </c>
      <c r="I40">
        <v>-0.23142878946624457</v>
      </c>
      <c r="J40">
        <v>6.7692665563179946E-3</v>
      </c>
      <c r="K40">
        <v>2420.5868999999998</v>
      </c>
      <c r="L40">
        <v>50.591300000000011</v>
      </c>
      <c r="M40">
        <v>4156.1028000000051</v>
      </c>
      <c r="N40">
        <v>-0.19547839066982353</v>
      </c>
      <c r="O40">
        <v>20755.446300000021</v>
      </c>
      <c r="P40">
        <v>0.14186938754105771</v>
      </c>
      <c r="Q40">
        <v>2578.720899999993</v>
      </c>
      <c r="R40">
        <v>248908</v>
      </c>
      <c r="S40">
        <v>8.3386015314895548E-2</v>
      </c>
    </row>
    <row r="41" spans="3:19" x14ac:dyDescent="0.25">
      <c r="C41" t="s">
        <v>272</v>
      </c>
      <c r="D41" t="s">
        <v>299</v>
      </c>
      <c r="E41" t="s">
        <v>300</v>
      </c>
      <c r="F41">
        <v>5763.8895000000039</v>
      </c>
      <c r="G41">
        <v>0.16749534633590968</v>
      </c>
      <c r="H41">
        <v>2010.933</v>
      </c>
      <c r="I41">
        <v>0.29569740675339151</v>
      </c>
      <c r="J41">
        <v>4.1053775909552113E-3</v>
      </c>
      <c r="K41">
        <v>1344.3921999999998</v>
      </c>
      <c r="L41">
        <v>78.310999999999979</v>
      </c>
      <c r="M41">
        <v>3433.6362000000026</v>
      </c>
      <c r="N41">
        <v>0.36574039583700135</v>
      </c>
      <c r="O41">
        <v>9197.5256999999947</v>
      </c>
      <c r="P41">
        <v>0.2343864905576829</v>
      </c>
      <c r="Q41">
        <v>1746.4349999999895</v>
      </c>
      <c r="R41">
        <v>489829</v>
      </c>
      <c r="S41">
        <v>1.8777013406719476E-2</v>
      </c>
    </row>
    <row r="42" spans="3:19" x14ac:dyDescent="0.25">
      <c r="C42" t="s">
        <v>266</v>
      </c>
      <c r="D42" t="s">
        <v>301</v>
      </c>
      <c r="E42" t="s">
        <v>302</v>
      </c>
      <c r="F42">
        <v>21721.019700000008</v>
      </c>
      <c r="G42">
        <v>5.7981188828046148E-2</v>
      </c>
      <c r="H42">
        <v>722.48099999999977</v>
      </c>
      <c r="I42">
        <v>-0.56824323682304967</v>
      </c>
      <c r="J42">
        <v>1.4899802636870398E-3</v>
      </c>
      <c r="K42">
        <v>1463.7240000000004</v>
      </c>
      <c r="L42">
        <v>4.76</v>
      </c>
      <c r="M42">
        <v>2190.9649999999997</v>
      </c>
      <c r="N42">
        <v>-0.15152604409369919</v>
      </c>
      <c r="O42">
        <v>23911.984700000026</v>
      </c>
      <c r="P42">
        <v>3.45743888601171E-2</v>
      </c>
      <c r="Q42">
        <v>799.11340000004202</v>
      </c>
      <c r="R42">
        <v>484893</v>
      </c>
      <c r="S42">
        <v>4.9313940807559659E-2</v>
      </c>
    </row>
    <row r="43" spans="3:19" x14ac:dyDescent="0.25">
      <c r="C43" t="s">
        <v>278</v>
      </c>
      <c r="D43" t="s">
        <v>303</v>
      </c>
      <c r="E43" t="s">
        <v>304</v>
      </c>
      <c r="F43">
        <v>36137.079499999956</v>
      </c>
      <c r="G43">
        <v>4.9488841365012748E-2</v>
      </c>
      <c r="H43">
        <v>5091.1620999999968</v>
      </c>
      <c r="I43">
        <v>3.0438520714665573E-2</v>
      </c>
      <c r="J43">
        <v>3.3724122147517618E-2</v>
      </c>
      <c r="K43">
        <v>3648.5911999999971</v>
      </c>
      <c r="L43">
        <v>130.16</v>
      </c>
      <c r="M43">
        <v>8869.913300000002</v>
      </c>
      <c r="N43">
        <v>0.12895083994699874</v>
      </c>
      <c r="O43">
        <v>45006.992799999942</v>
      </c>
      <c r="P43">
        <v>6.4251621519092028E-2</v>
      </c>
      <c r="Q43">
        <v>2717.188500000062</v>
      </c>
      <c r="R43">
        <v>150965</v>
      </c>
      <c r="S43">
        <v>0.29812865763587548</v>
      </c>
    </row>
    <row r="44" spans="3:19" x14ac:dyDescent="0.25">
      <c r="C44" t="s">
        <v>278</v>
      </c>
      <c r="D44" t="s">
        <v>305</v>
      </c>
      <c r="E44" t="s">
        <v>306</v>
      </c>
      <c r="F44">
        <v>26261.10509999999</v>
      </c>
      <c r="G44">
        <v>0.15644920950752939</v>
      </c>
      <c r="H44">
        <v>3412.1063999999978</v>
      </c>
      <c r="I44">
        <v>0.71694576145251876</v>
      </c>
      <c r="J44">
        <v>4.1751072499235216E-2</v>
      </c>
      <c r="K44">
        <v>1889.7389999999989</v>
      </c>
      <c r="L44">
        <v>107.75600000000003</v>
      </c>
      <c r="M44">
        <v>5409.6014000000096</v>
      </c>
      <c r="N44">
        <v>5.9482350876665313E-2</v>
      </c>
      <c r="O44">
        <v>31670.706500000004</v>
      </c>
      <c r="P44">
        <v>0.13864892457044165</v>
      </c>
      <c r="Q44">
        <v>3856.4208000000144</v>
      </c>
      <c r="R44">
        <v>81725</v>
      </c>
      <c r="S44">
        <v>0.38752776384215359</v>
      </c>
    </row>
    <row r="45" spans="3:19" x14ac:dyDescent="0.25">
      <c r="C45" t="s">
        <v>278</v>
      </c>
      <c r="D45" t="s">
        <v>307</v>
      </c>
      <c r="E45" t="s">
        <v>308</v>
      </c>
      <c r="F45">
        <v>5550.0842000000112</v>
      </c>
      <c r="G45">
        <v>7.9703936054483782E-2</v>
      </c>
      <c r="H45">
        <v>598.93619999999999</v>
      </c>
      <c r="I45">
        <v>-0.30158042714946942</v>
      </c>
      <c r="J45">
        <v>1.9270791505791505E-2</v>
      </c>
      <c r="K45">
        <v>712.28509999999983</v>
      </c>
      <c r="L45">
        <v>29.612000000000009</v>
      </c>
      <c r="M45">
        <v>1340.8332999999996</v>
      </c>
      <c r="N45">
        <v>-8.3315261710821265E-2</v>
      </c>
      <c r="O45">
        <v>6890.9175000000168</v>
      </c>
      <c r="P45">
        <v>4.3592284830228811E-2</v>
      </c>
      <c r="Q45">
        <v>287.84309999999368</v>
      </c>
      <c r="R45">
        <v>31080</v>
      </c>
      <c r="S45">
        <v>0.22171549227799281</v>
      </c>
    </row>
    <row r="46" spans="3:19" x14ac:dyDescent="0.25">
      <c r="C46" t="s">
        <v>266</v>
      </c>
      <c r="D46" t="s">
        <v>309</v>
      </c>
      <c r="E46" t="s">
        <v>310</v>
      </c>
      <c r="F46">
        <v>24889.738999999998</v>
      </c>
      <c r="G46">
        <v>2.7184506359250848E-2</v>
      </c>
      <c r="H46">
        <v>2155.8455000000022</v>
      </c>
      <c r="I46">
        <v>0.26957380250470342</v>
      </c>
      <c r="J46">
        <v>1.7577215654300874E-2</v>
      </c>
      <c r="K46">
        <v>1769.8289999999997</v>
      </c>
      <c r="L46">
        <v>215.99900000000005</v>
      </c>
      <c r="M46">
        <v>4141.6734999999981</v>
      </c>
      <c r="N46">
        <v>0.36942491092993879</v>
      </c>
      <c r="O46">
        <v>29031.412499999969</v>
      </c>
      <c r="P46">
        <v>6.5161103575462898E-2</v>
      </c>
      <c r="Q46">
        <v>1775.9931999999681</v>
      </c>
      <c r="R46">
        <v>122650</v>
      </c>
      <c r="S46">
        <v>0.23670128414186686</v>
      </c>
    </row>
    <row r="47" spans="3:19" x14ac:dyDescent="0.25">
      <c r="C47" t="s">
        <v>271</v>
      </c>
      <c r="D47" t="s">
        <v>311</v>
      </c>
      <c r="E47" t="s">
        <v>312</v>
      </c>
      <c r="F47">
        <v>13865.425000000021</v>
      </c>
      <c r="G47">
        <v>0.13423062827824883</v>
      </c>
      <c r="H47">
        <v>2546.6339999999991</v>
      </c>
      <c r="I47">
        <v>0.32477869062674114</v>
      </c>
      <c r="J47">
        <v>8.4477801072129904E-3</v>
      </c>
      <c r="K47">
        <v>2177.8959999999993</v>
      </c>
      <c r="L47">
        <v>84.475000000000009</v>
      </c>
      <c r="M47">
        <v>4809.0050000000001</v>
      </c>
      <c r="N47">
        <v>0.27472274345283809</v>
      </c>
      <c r="O47">
        <v>18674.430000000029</v>
      </c>
      <c r="P47">
        <v>0.16736280286644378</v>
      </c>
      <c r="Q47">
        <v>2677.3210000000145</v>
      </c>
      <c r="R47">
        <v>301456</v>
      </c>
      <c r="S47">
        <v>6.1947448383843841E-2</v>
      </c>
    </row>
    <row r="48" spans="3:19" x14ac:dyDescent="0.25">
      <c r="C48" t="s">
        <v>276</v>
      </c>
      <c r="D48" t="s">
        <v>313</v>
      </c>
      <c r="E48" t="s">
        <v>314</v>
      </c>
      <c r="F48">
        <v>28241.296700000028</v>
      </c>
      <c r="G48">
        <v>0.10073955232343312</v>
      </c>
      <c r="H48">
        <v>3606.8500000000022</v>
      </c>
      <c r="I48">
        <v>8.7373343020715311E-2</v>
      </c>
      <c r="J48">
        <v>2.769238446950795E-2</v>
      </c>
      <c r="K48">
        <v>3299.9100000000021</v>
      </c>
      <c r="L48">
        <v>6.5020000000000007</v>
      </c>
      <c r="M48">
        <v>6913.2619999999906</v>
      </c>
      <c r="N48">
        <v>0.19185046538074335</v>
      </c>
      <c r="O48">
        <v>35154.558699999972</v>
      </c>
      <c r="P48">
        <v>0.11753969430501132</v>
      </c>
      <c r="Q48">
        <v>3697.4579999999587</v>
      </c>
      <c r="R48">
        <v>130247</v>
      </c>
      <c r="S48">
        <v>0.26990685927506947</v>
      </c>
    </row>
    <row r="49" spans="3:19" x14ac:dyDescent="0.25">
      <c r="C49" t="s">
        <v>271</v>
      </c>
      <c r="D49" t="s">
        <v>315</v>
      </c>
      <c r="E49" t="s">
        <v>316</v>
      </c>
      <c r="F49">
        <v>8805.8753999999972</v>
      </c>
      <c r="G49">
        <v>0.45549821486551734</v>
      </c>
      <c r="H49">
        <v>3372.0050000000006</v>
      </c>
      <c r="I49">
        <v>0.26795181339025764</v>
      </c>
      <c r="J49">
        <v>9.070967030365638E-3</v>
      </c>
      <c r="K49">
        <v>2561.192</v>
      </c>
      <c r="L49">
        <v>187.46700000000001</v>
      </c>
      <c r="M49">
        <v>6120.6640000000025</v>
      </c>
      <c r="N49">
        <v>0.10523482102988924</v>
      </c>
      <c r="O49">
        <v>14926.539399999992</v>
      </c>
      <c r="P49">
        <v>0.28810738247156586</v>
      </c>
      <c r="Q49">
        <v>3338.5773999999765</v>
      </c>
      <c r="R49">
        <v>371736</v>
      </c>
      <c r="S49">
        <v>4.0153602018636859E-2</v>
      </c>
    </row>
    <row r="50" spans="3:19" x14ac:dyDescent="0.25">
      <c r="C50" t="s">
        <v>276</v>
      </c>
      <c r="D50" t="s">
        <v>317</v>
      </c>
      <c r="E50" t="s">
        <v>318</v>
      </c>
      <c r="F50">
        <v>43644.164599999967</v>
      </c>
      <c r="G50">
        <v>0.16704076148571723</v>
      </c>
      <c r="H50">
        <v>5762.7273999999989</v>
      </c>
      <c r="I50">
        <v>-0.19222417808005954</v>
      </c>
      <c r="J50">
        <v>2.561553718273547E-2</v>
      </c>
      <c r="K50">
        <v>7582.606000000007</v>
      </c>
      <c r="L50">
        <v>846.12249999999995</v>
      </c>
      <c r="M50">
        <v>14191.455899999986</v>
      </c>
      <c r="N50">
        <v>-6.7955046231780503E-2</v>
      </c>
      <c r="O50">
        <v>57835.620499999895</v>
      </c>
      <c r="P50">
        <v>9.9046704318582757E-2</v>
      </c>
      <c r="Q50">
        <v>5212.1785000000746</v>
      </c>
      <c r="R50">
        <v>224970</v>
      </c>
      <c r="S50">
        <v>0.25708147975285545</v>
      </c>
    </row>
    <row r="51" spans="3:19" x14ac:dyDescent="0.25">
      <c r="C51" t="s">
        <v>276</v>
      </c>
      <c r="D51" t="s">
        <v>319</v>
      </c>
      <c r="E51" t="s">
        <v>320</v>
      </c>
      <c r="F51">
        <v>66401.754000000117</v>
      </c>
      <c r="G51">
        <v>8.8328811323646006E-2</v>
      </c>
      <c r="H51">
        <v>4013.4769000000006</v>
      </c>
      <c r="I51">
        <v>0.10211552477944008</v>
      </c>
      <c r="J51">
        <v>7.772527872617732E-3</v>
      </c>
      <c r="K51">
        <v>3674.1558999999988</v>
      </c>
      <c r="L51">
        <v>99.351999999999975</v>
      </c>
      <c r="M51">
        <v>7786.9847999999938</v>
      </c>
      <c r="N51">
        <v>-0.15823981862481096</v>
      </c>
      <c r="O51">
        <v>74188.738799999919</v>
      </c>
      <c r="P51">
        <v>5.5865749045898694E-2</v>
      </c>
      <c r="Q51">
        <v>3925.3185999997368</v>
      </c>
      <c r="R51">
        <v>516367</v>
      </c>
      <c r="S51">
        <v>0.14367443852918549</v>
      </c>
    </row>
    <row r="52" spans="3:19" x14ac:dyDescent="0.25">
      <c r="C52" t="s">
        <v>278</v>
      </c>
      <c r="D52" t="s">
        <v>321</v>
      </c>
      <c r="E52" t="s">
        <v>322</v>
      </c>
      <c r="F52">
        <v>40374.816699999945</v>
      </c>
      <c r="G52">
        <v>6.8709895916607477E-2</v>
      </c>
      <c r="H52">
        <v>4913.8757000000041</v>
      </c>
      <c r="I52">
        <v>-0.11742217317530812</v>
      </c>
      <c r="J52">
        <v>3.4688548395066986E-2</v>
      </c>
      <c r="K52">
        <v>5236.4731999999958</v>
      </c>
      <c r="L52">
        <v>467.2337000000004</v>
      </c>
      <c r="M52">
        <v>10617.58259999998</v>
      </c>
      <c r="N52">
        <v>0.15433952179893473</v>
      </c>
      <c r="O52">
        <v>50992.399300000026</v>
      </c>
      <c r="P52">
        <v>8.5475951006907636E-2</v>
      </c>
      <c r="Q52">
        <v>4015.4034000000975</v>
      </c>
      <c r="R52">
        <v>141657</v>
      </c>
      <c r="S52">
        <v>0.35997091072096704</v>
      </c>
    </row>
    <row r="53" spans="3:19" x14ac:dyDescent="0.25">
      <c r="C53" t="s">
        <v>274</v>
      </c>
      <c r="D53" t="s">
        <v>323</v>
      </c>
      <c r="E53" t="s">
        <v>324</v>
      </c>
      <c r="F53">
        <v>25804.678899999955</v>
      </c>
      <c r="G53">
        <v>9.0352378724261273E-2</v>
      </c>
      <c r="H53">
        <v>3048.4181000000012</v>
      </c>
      <c r="I53">
        <v>-0.12990371370268761</v>
      </c>
      <c r="J53">
        <v>8.0913552753815558E-3</v>
      </c>
      <c r="K53">
        <v>3913.0839999999998</v>
      </c>
      <c r="L53">
        <v>216.98000000000005</v>
      </c>
      <c r="M53">
        <v>7178.4820999999965</v>
      </c>
      <c r="N53">
        <v>0.12789037654380553</v>
      </c>
      <c r="O53">
        <v>32983.160999999956</v>
      </c>
      <c r="P53">
        <v>9.8307900490782751E-2</v>
      </c>
      <c r="Q53">
        <v>2952.2734999998975</v>
      </c>
      <c r="R53">
        <v>376750</v>
      </c>
      <c r="S53">
        <v>8.7546545454545335E-2</v>
      </c>
    </row>
    <row r="54" spans="3:19" x14ac:dyDescent="0.25">
      <c r="C54" t="s">
        <v>266</v>
      </c>
      <c r="D54" t="s">
        <v>325</v>
      </c>
      <c r="E54" t="s">
        <v>326</v>
      </c>
      <c r="F54">
        <v>21428.037400000012</v>
      </c>
      <c r="G54">
        <v>3.6044850278144969E-2</v>
      </c>
      <c r="H54">
        <v>924.2030000000002</v>
      </c>
      <c r="I54">
        <v>-0.57097991684687521</v>
      </c>
      <c r="J54">
        <v>2.6337998466804033E-3</v>
      </c>
      <c r="K54">
        <v>1949.5919999999994</v>
      </c>
      <c r="L54">
        <v>2.7</v>
      </c>
      <c r="M54">
        <v>2876.4949999999999</v>
      </c>
      <c r="N54">
        <v>-0.27947997225122634</v>
      </c>
      <c r="O54">
        <v>24304.532399999996</v>
      </c>
      <c r="P54">
        <v>-1.5005377817468579E-2</v>
      </c>
      <c r="Q54">
        <v>-370.25450000002456</v>
      </c>
      <c r="R54">
        <v>350901</v>
      </c>
      <c r="S54">
        <v>6.9263217830670173E-2</v>
      </c>
    </row>
    <row r="55" spans="3:19" x14ac:dyDescent="0.25">
      <c r="C55" t="s">
        <v>275</v>
      </c>
      <c r="D55" t="s">
        <v>327</v>
      </c>
      <c r="E55" t="s">
        <v>328</v>
      </c>
      <c r="F55">
        <v>18183.651936000031</v>
      </c>
      <c r="G55">
        <v>0.19261693911955424</v>
      </c>
      <c r="H55">
        <v>3246.4050000000016</v>
      </c>
      <c r="I55">
        <v>0.23583591242876634</v>
      </c>
      <c r="J55">
        <v>9.1486426697402617E-3</v>
      </c>
      <c r="K55">
        <v>2809.3767999999991</v>
      </c>
      <c r="L55">
        <v>34.790000000000006</v>
      </c>
      <c r="M55">
        <v>6090.5718000000006</v>
      </c>
      <c r="N55">
        <v>2.23015032967393E-2</v>
      </c>
      <c r="O55">
        <v>24274.223736000007</v>
      </c>
      <c r="P55">
        <v>0.144764521010043</v>
      </c>
      <c r="Q55">
        <v>3069.6674359999924</v>
      </c>
      <c r="R55">
        <v>354851</v>
      </c>
      <c r="S55">
        <v>6.840680662024344E-2</v>
      </c>
    </row>
    <row r="56" spans="3:19" x14ac:dyDescent="0.25">
      <c r="C56" t="s">
        <v>275</v>
      </c>
      <c r="D56" t="s">
        <v>329</v>
      </c>
      <c r="E56" t="s">
        <v>330</v>
      </c>
      <c r="F56">
        <v>15260.358300000038</v>
      </c>
      <c r="G56">
        <v>0.21231312445271677</v>
      </c>
      <c r="H56">
        <v>1941.1147000000019</v>
      </c>
      <c r="I56">
        <v>-9.3221038906411868E-2</v>
      </c>
      <c r="J56">
        <v>4.5688444872298856E-3</v>
      </c>
      <c r="K56">
        <v>1902.1808999999992</v>
      </c>
      <c r="L56">
        <v>147.54779999999997</v>
      </c>
      <c r="M56">
        <v>3990.843399999997</v>
      </c>
      <c r="N56">
        <v>-0.15032934918465346</v>
      </c>
      <c r="O56">
        <v>19251.201700000016</v>
      </c>
      <c r="P56">
        <v>0.11376914924063408</v>
      </c>
      <c r="Q56">
        <v>1966.4693000000225</v>
      </c>
      <c r="R56">
        <v>424859</v>
      </c>
      <c r="S56">
        <v>4.531197809155512E-2</v>
      </c>
    </row>
    <row r="57" spans="3:19" x14ac:dyDescent="0.25">
      <c r="C57" t="s">
        <v>269</v>
      </c>
      <c r="D57" t="s">
        <v>331</v>
      </c>
      <c r="E57" t="s">
        <v>332</v>
      </c>
      <c r="F57">
        <v>16355.200800000001</v>
      </c>
      <c r="G57">
        <v>0.11226985545633816</v>
      </c>
      <c r="H57">
        <v>3712.2259999999997</v>
      </c>
      <c r="I57">
        <v>0.18759138530403541</v>
      </c>
      <c r="J57">
        <v>8.4637303809358775E-3</v>
      </c>
      <c r="K57">
        <v>3017.0189999999989</v>
      </c>
      <c r="L57">
        <v>90.688200000000023</v>
      </c>
      <c r="M57">
        <v>6819.9331999999958</v>
      </c>
      <c r="N57">
        <v>0.35406634374581336</v>
      </c>
      <c r="O57">
        <v>23175.134000000027</v>
      </c>
      <c r="P57">
        <v>0.17396081323734114</v>
      </c>
      <c r="Q57">
        <v>3434.1565000000483</v>
      </c>
      <c r="R57">
        <v>438604</v>
      </c>
      <c r="S57">
        <v>5.2838400926576198E-2</v>
      </c>
    </row>
    <row r="58" spans="3:19" x14ac:dyDescent="0.25">
      <c r="C58" t="s">
        <v>275</v>
      </c>
      <c r="D58" t="s">
        <v>333</v>
      </c>
      <c r="E58" t="s">
        <v>334</v>
      </c>
      <c r="F58">
        <v>11000.494800000011</v>
      </c>
      <c r="G58">
        <v>8.294729475493301E-2</v>
      </c>
      <c r="H58">
        <v>1099.5853000000011</v>
      </c>
      <c r="I58">
        <v>-0.30211132552130893</v>
      </c>
      <c r="J58">
        <v>4.740061730257746E-3</v>
      </c>
      <c r="K58">
        <v>1711.6391999999985</v>
      </c>
      <c r="L58">
        <v>106.858</v>
      </c>
      <c r="M58">
        <v>2918.0824999999963</v>
      </c>
      <c r="N58">
        <v>0.14802362579988304</v>
      </c>
      <c r="O58">
        <v>13918.577300000041</v>
      </c>
      <c r="P58">
        <v>9.5972197571704054E-2</v>
      </c>
      <c r="Q58">
        <v>1218.8233000000382</v>
      </c>
      <c r="R58">
        <v>231977</v>
      </c>
      <c r="S58">
        <v>5.999981593002772E-2</v>
      </c>
    </row>
    <row r="59" spans="3:19" x14ac:dyDescent="0.25">
      <c r="C59" t="s">
        <v>267</v>
      </c>
      <c r="D59" t="s">
        <v>335</v>
      </c>
      <c r="E59" t="s">
        <v>336</v>
      </c>
      <c r="F59">
        <v>31727.812999999976</v>
      </c>
      <c r="G59">
        <v>0.24122312995065975</v>
      </c>
      <c r="H59">
        <v>6621.7898999999979</v>
      </c>
      <c r="I59">
        <v>-0.24822006593371404</v>
      </c>
      <c r="J59">
        <v>1.4653089815536039E-2</v>
      </c>
      <c r="K59">
        <v>9090.8349000000071</v>
      </c>
      <c r="L59">
        <v>557.71680000000003</v>
      </c>
      <c r="M59">
        <v>16270.341599999992</v>
      </c>
      <c r="N59">
        <v>-1.9986413113258772E-3</v>
      </c>
      <c r="O59">
        <v>47998.154599999994</v>
      </c>
      <c r="P59">
        <v>0.14650776324400794</v>
      </c>
      <c r="Q59">
        <v>6133.4972999999372</v>
      </c>
      <c r="R59">
        <v>451904</v>
      </c>
      <c r="S59">
        <v>0.10621316607066987</v>
      </c>
    </row>
    <row r="60" spans="3:19" x14ac:dyDescent="0.25">
      <c r="C60" t="s">
        <v>268</v>
      </c>
      <c r="D60" t="s">
        <v>337</v>
      </c>
      <c r="E60" t="s">
        <v>338</v>
      </c>
      <c r="F60">
        <v>30496.297699999999</v>
      </c>
      <c r="G60">
        <v>0.13798623859841053</v>
      </c>
      <c r="H60">
        <v>2996.9782999999984</v>
      </c>
      <c r="I60">
        <v>-0.14138005948041787</v>
      </c>
      <c r="J60">
        <v>6.9061482908484191E-3</v>
      </c>
      <c r="K60">
        <v>4649.2225000000008</v>
      </c>
      <c r="L60">
        <v>347.78679999999997</v>
      </c>
      <c r="M60">
        <v>7993.9875999999949</v>
      </c>
      <c r="N60">
        <v>-0.14807369615162536</v>
      </c>
      <c r="O60">
        <v>38490.285299999967</v>
      </c>
      <c r="P60">
        <v>6.3799364184356611E-2</v>
      </c>
      <c r="Q60">
        <v>2308.3824000001187</v>
      </c>
      <c r="R60">
        <v>433958</v>
      </c>
      <c r="S60">
        <v>8.8695876789919692E-2</v>
      </c>
    </row>
    <row r="61" spans="3:19" x14ac:dyDescent="0.25">
      <c r="C61" t="s">
        <v>275</v>
      </c>
      <c r="D61" t="s">
        <v>339</v>
      </c>
      <c r="E61" t="s">
        <v>340</v>
      </c>
      <c r="F61">
        <v>14811.306900000003</v>
      </c>
      <c r="G61">
        <v>6.6658609939800995E-2</v>
      </c>
      <c r="H61">
        <v>1858.4073000000003</v>
      </c>
      <c r="I61">
        <v>1.1510090628146821</v>
      </c>
      <c r="J61">
        <v>5.8327311474277903E-3</v>
      </c>
      <c r="K61">
        <v>890.65299999999979</v>
      </c>
      <c r="L61">
        <v>11.750000000000002</v>
      </c>
      <c r="M61">
        <v>2760.8102999999996</v>
      </c>
      <c r="N61">
        <v>4.3599171413775117E-2</v>
      </c>
      <c r="O61">
        <v>17572.117200000037</v>
      </c>
      <c r="P61">
        <v>6.2968427453173659E-2</v>
      </c>
      <c r="Q61">
        <v>1040.9421000000584</v>
      </c>
      <c r="R61">
        <v>318617</v>
      </c>
      <c r="S61">
        <v>5.5151222941651062E-2</v>
      </c>
    </row>
    <row r="62" spans="3:19" x14ac:dyDescent="0.25">
      <c r="C62" t="s">
        <v>275</v>
      </c>
      <c r="D62" t="s">
        <v>341</v>
      </c>
      <c r="E62" t="s">
        <v>342</v>
      </c>
      <c r="F62">
        <v>29090.268700000041</v>
      </c>
      <c r="G62">
        <v>0.19822459025937644</v>
      </c>
      <c r="H62">
        <v>4103.2968000000046</v>
      </c>
      <c r="I62">
        <v>-0.17676554616371043</v>
      </c>
      <c r="J62">
        <v>1.3713402268580114E-2</v>
      </c>
      <c r="K62">
        <v>5007.4626999999964</v>
      </c>
      <c r="L62">
        <v>559.65079999999978</v>
      </c>
      <c r="M62">
        <v>9670.4103000000123</v>
      </c>
      <c r="N62">
        <v>-0.12704535788195415</v>
      </c>
      <c r="O62">
        <v>38760.67899999988</v>
      </c>
      <c r="P62">
        <v>9.630939902361435E-2</v>
      </c>
      <c r="Q62">
        <v>3405.0767999999662</v>
      </c>
      <c r="R62">
        <v>299218</v>
      </c>
      <c r="S62">
        <v>0.12953993075282863</v>
      </c>
    </row>
    <row r="63" spans="3:19" x14ac:dyDescent="0.25">
      <c r="C63" t="s">
        <v>267</v>
      </c>
      <c r="D63" t="s">
        <v>343</v>
      </c>
      <c r="E63" t="s">
        <v>344</v>
      </c>
      <c r="F63">
        <v>12111.47950000001</v>
      </c>
      <c r="G63">
        <v>8.1668450621080746E-2</v>
      </c>
      <c r="H63">
        <v>1618.3400000000006</v>
      </c>
      <c r="I63">
        <v>1.0960509785128698</v>
      </c>
      <c r="J63">
        <v>7.4234417717106132E-3</v>
      </c>
      <c r="K63">
        <v>827.20700000000011</v>
      </c>
      <c r="L63">
        <v>8.0499999999999989</v>
      </c>
      <c r="M63">
        <v>2453.5969999999998</v>
      </c>
      <c r="N63">
        <v>0.16825157244682742</v>
      </c>
      <c r="O63">
        <v>14565.07650000001</v>
      </c>
      <c r="P63">
        <v>9.5343779341090729E-2</v>
      </c>
      <c r="Q63">
        <v>1267.8115000000089</v>
      </c>
      <c r="R63">
        <v>218004</v>
      </c>
      <c r="S63">
        <v>6.681105163208019E-2</v>
      </c>
    </row>
    <row r="64" spans="3:19" x14ac:dyDescent="0.25">
      <c r="C64" t="s">
        <v>266</v>
      </c>
      <c r="D64" t="s">
        <v>345</v>
      </c>
      <c r="E64" t="s">
        <v>346</v>
      </c>
      <c r="F64">
        <v>48193.391799999903</v>
      </c>
      <c r="G64">
        <v>7.3574085037145798E-2</v>
      </c>
      <c r="H64">
        <v>6051.5960000000032</v>
      </c>
      <c r="I64">
        <v>0.23566998294959651</v>
      </c>
      <c r="J64">
        <v>3.2290505893464112E-2</v>
      </c>
      <c r="K64">
        <v>4435.9624000000003</v>
      </c>
      <c r="L64">
        <v>463.41900000000004</v>
      </c>
      <c r="M64">
        <v>10950.977400000014</v>
      </c>
      <c r="N64">
        <v>0.3440247360954567</v>
      </c>
      <c r="O64">
        <v>59144.369200000052</v>
      </c>
      <c r="P64">
        <v>0.11512134395522255</v>
      </c>
      <c r="Q64">
        <v>6105.8640000000596</v>
      </c>
      <c r="R64">
        <v>187411</v>
      </c>
      <c r="S64">
        <v>0.31558643409405024</v>
      </c>
    </row>
    <row r="65" spans="3:19" x14ac:dyDescent="0.25">
      <c r="C65" t="s">
        <v>274</v>
      </c>
      <c r="D65" t="s">
        <v>347</v>
      </c>
      <c r="E65" t="s">
        <v>348</v>
      </c>
      <c r="F65">
        <v>6999.9350000000031</v>
      </c>
      <c r="G65">
        <v>0.31742391171070006</v>
      </c>
      <c r="H65">
        <v>2368.4490000000001</v>
      </c>
      <c r="I65">
        <v>0.25515154486064406</v>
      </c>
      <c r="J65">
        <v>6.3024188398084092E-3</v>
      </c>
      <c r="K65">
        <v>1636.9000000000005</v>
      </c>
      <c r="L65">
        <v>146.07</v>
      </c>
      <c r="M65">
        <v>4151.4189999999962</v>
      </c>
      <c r="N65">
        <v>0.23031527536676322</v>
      </c>
      <c r="O65">
        <v>11151.354000000021</v>
      </c>
      <c r="P65">
        <v>0.28359092009402587</v>
      </c>
      <c r="Q65">
        <v>2463.7310000000216</v>
      </c>
      <c r="R65">
        <v>375800</v>
      </c>
      <c r="S65">
        <v>2.9673640234167166E-2</v>
      </c>
    </row>
    <row r="66" spans="3:19" x14ac:dyDescent="0.25">
      <c r="C66" t="s">
        <v>269</v>
      </c>
      <c r="D66" t="s">
        <v>349</v>
      </c>
      <c r="E66" t="s">
        <v>350</v>
      </c>
      <c r="F66">
        <v>6849.4798999999939</v>
      </c>
      <c r="G66">
        <v>0.6885775375657508</v>
      </c>
      <c r="H66">
        <v>1906.0259999999996</v>
      </c>
      <c r="I66">
        <v>-6.8841294810791043E-2</v>
      </c>
      <c r="J66">
        <v>4.207377157741379E-3</v>
      </c>
      <c r="K66">
        <v>2394.877</v>
      </c>
      <c r="L66">
        <v>456.03999999999996</v>
      </c>
      <c r="M66">
        <v>4756.9429999999975</v>
      </c>
      <c r="N66">
        <v>-0.19028827921005842</v>
      </c>
      <c r="O66">
        <v>11606.422899999994</v>
      </c>
      <c r="P66">
        <v>0.16868036839257017</v>
      </c>
      <c r="Q66">
        <v>1675.201999999992</v>
      </c>
      <c r="R66">
        <v>453020</v>
      </c>
      <c r="S66">
        <v>2.5620111474107091E-2</v>
      </c>
    </row>
    <row r="67" spans="3:19" x14ac:dyDescent="0.25">
      <c r="C67" t="s">
        <v>268</v>
      </c>
      <c r="D67" t="s">
        <v>351</v>
      </c>
      <c r="E67" t="s">
        <v>352</v>
      </c>
      <c r="F67">
        <v>28979.146800000017</v>
      </c>
      <c r="G67">
        <v>0.17783529641744078</v>
      </c>
      <c r="H67">
        <v>2756.4775999999997</v>
      </c>
      <c r="I67">
        <v>-6.6446707779696745E-2</v>
      </c>
      <c r="J67">
        <v>7.3647472480495874E-3</v>
      </c>
      <c r="K67">
        <v>3824.5629000000008</v>
      </c>
      <c r="L67">
        <v>72.300000000000011</v>
      </c>
      <c r="M67">
        <v>6653.340500000003</v>
      </c>
      <c r="N67">
        <v>-6.5935355673767071E-2</v>
      </c>
      <c r="O67">
        <v>35632.487299999979</v>
      </c>
      <c r="P67">
        <v>0.12310612271910615</v>
      </c>
      <c r="Q67">
        <v>3905.7550000000265</v>
      </c>
      <c r="R67">
        <v>374280</v>
      </c>
      <c r="S67">
        <v>9.5202755423746871E-2</v>
      </c>
    </row>
    <row r="68" spans="3:19" x14ac:dyDescent="0.25">
      <c r="C68" t="s">
        <v>270</v>
      </c>
      <c r="D68" t="s">
        <v>353</v>
      </c>
      <c r="E68" t="s">
        <v>354</v>
      </c>
      <c r="F68">
        <v>12572.223800000012</v>
      </c>
      <c r="G68">
        <v>0.22852001239794428</v>
      </c>
      <c r="H68">
        <v>1055.5769999999998</v>
      </c>
      <c r="I68">
        <v>-0.40890505394950838</v>
      </c>
      <c r="J68">
        <v>1.5871190365213728E-2</v>
      </c>
      <c r="K68">
        <v>1809.8119999999997</v>
      </c>
      <c r="L68">
        <v>51.749200000000002</v>
      </c>
      <c r="M68">
        <v>2917.1381999999999</v>
      </c>
      <c r="N68">
        <v>-0.28890591230268114</v>
      </c>
      <c r="O68">
        <v>15489.362000000025</v>
      </c>
      <c r="P68">
        <v>8.0455351517330742E-2</v>
      </c>
      <c r="Q68">
        <v>1153.4045000000151</v>
      </c>
      <c r="R68">
        <v>66509</v>
      </c>
      <c r="S68">
        <v>0.23289121772993165</v>
      </c>
    </row>
    <row r="69" spans="3:19" x14ac:dyDescent="0.25">
      <c r="C69" t="s">
        <v>270</v>
      </c>
      <c r="D69" t="s">
        <v>355</v>
      </c>
      <c r="E69" t="s">
        <v>356</v>
      </c>
      <c r="F69">
        <v>12488.000200000002</v>
      </c>
      <c r="G69">
        <v>0.13569732073564134</v>
      </c>
      <c r="H69">
        <v>1528.5128</v>
      </c>
      <c r="I69">
        <v>7.6952148778090201E-2</v>
      </c>
      <c r="J69">
        <v>1.4302007972004416E-2</v>
      </c>
      <c r="K69">
        <v>1677.2200000000007</v>
      </c>
      <c r="L69">
        <v>213.46329999999992</v>
      </c>
      <c r="M69">
        <v>3419.1961000000006</v>
      </c>
      <c r="N69">
        <v>0.13417457790161569</v>
      </c>
      <c r="O69">
        <v>15907.196299999994</v>
      </c>
      <c r="P69">
        <v>0.13536966761215763</v>
      </c>
      <c r="Q69">
        <v>1896.608599999985</v>
      </c>
      <c r="R69">
        <v>106874</v>
      </c>
      <c r="S69">
        <v>0.1488406562868424</v>
      </c>
    </row>
    <row r="70" spans="3:19" x14ac:dyDescent="0.25">
      <c r="C70" t="s">
        <v>276</v>
      </c>
      <c r="D70" t="s">
        <v>357</v>
      </c>
      <c r="E70" t="s">
        <v>358</v>
      </c>
      <c r="F70">
        <v>28150.960799999957</v>
      </c>
      <c r="G70">
        <v>9.5728636289099667E-2</v>
      </c>
      <c r="H70">
        <v>5891.7780999999941</v>
      </c>
      <c r="I70">
        <v>0.38181363913623589</v>
      </c>
      <c r="J70">
        <v>3.7903385828797841E-2</v>
      </c>
      <c r="K70">
        <v>4560.8966000000064</v>
      </c>
      <c r="L70">
        <v>1155.3278000000012</v>
      </c>
      <c r="M70">
        <v>11608.002500000002</v>
      </c>
      <c r="N70">
        <v>0.46278835703888554</v>
      </c>
      <c r="O70">
        <v>39758.963299999974</v>
      </c>
      <c r="P70">
        <v>0.18234972346122946</v>
      </c>
      <c r="Q70">
        <v>6131.8878999999215</v>
      </c>
      <c r="R70">
        <v>155442</v>
      </c>
      <c r="S70">
        <v>0.25578005494010608</v>
      </c>
    </row>
    <row r="71" spans="3:19" x14ac:dyDescent="0.25">
      <c r="C71" t="s">
        <v>276</v>
      </c>
      <c r="D71" t="s">
        <v>359</v>
      </c>
      <c r="E71" t="s">
        <v>360</v>
      </c>
      <c r="F71">
        <v>33273.723099999996</v>
      </c>
      <c r="G71">
        <v>0.15876532801946075</v>
      </c>
      <c r="H71">
        <v>6384.1202000000112</v>
      </c>
      <c r="I71">
        <v>-4.0486845163012375E-2</v>
      </c>
      <c r="J71">
        <v>1.9919313944817336E-2</v>
      </c>
      <c r="K71">
        <v>7250.4104000000034</v>
      </c>
      <c r="L71">
        <v>155.19</v>
      </c>
      <c r="M71">
        <v>13789.720599999993</v>
      </c>
      <c r="N71">
        <v>0.10701452491890495</v>
      </c>
      <c r="O71">
        <v>47063.443699999967</v>
      </c>
      <c r="P71">
        <v>0.14310781671217465</v>
      </c>
      <c r="Q71">
        <v>5891.9610000000539</v>
      </c>
      <c r="R71">
        <v>320499</v>
      </c>
      <c r="S71">
        <v>0.14684427626919264</v>
      </c>
    </row>
    <row r="72" spans="3:19" x14ac:dyDescent="0.25">
      <c r="C72" t="s">
        <v>276</v>
      </c>
      <c r="D72" t="s">
        <v>361</v>
      </c>
      <c r="E72" t="s">
        <v>362</v>
      </c>
      <c r="F72">
        <v>75506.019300000175</v>
      </c>
      <c r="G72">
        <v>0.19640580842527955</v>
      </c>
      <c r="H72">
        <v>13721.359300000042</v>
      </c>
      <c r="I72">
        <v>9.7882745240529756E-2</v>
      </c>
      <c r="J72">
        <v>3.1117439234024505E-2</v>
      </c>
      <c r="K72">
        <v>13009.715999999993</v>
      </c>
      <c r="L72">
        <v>1082.81</v>
      </c>
      <c r="M72">
        <v>27813.885300000005</v>
      </c>
      <c r="N72">
        <v>-2.9911325668052324E-2</v>
      </c>
      <c r="O72">
        <v>103319.90459999972</v>
      </c>
      <c r="P72">
        <v>0.12570746930987431</v>
      </c>
      <c r="Q72">
        <v>11537.707699999606</v>
      </c>
      <c r="R72">
        <v>440954</v>
      </c>
      <c r="S72">
        <v>0.23430993845162923</v>
      </c>
    </row>
    <row r="73" spans="3:19" x14ac:dyDescent="0.25">
      <c r="C73" t="s">
        <v>275</v>
      </c>
      <c r="D73" t="s">
        <v>363</v>
      </c>
      <c r="E73" t="s">
        <v>364</v>
      </c>
      <c r="F73">
        <v>20468.704899999975</v>
      </c>
      <c r="G73">
        <v>0.14404200029939185</v>
      </c>
      <c r="H73">
        <v>8911.850099999996</v>
      </c>
      <c r="I73">
        <v>0.75464307986623003</v>
      </c>
      <c r="J73">
        <v>3.6661456280724834E-2</v>
      </c>
      <c r="K73">
        <v>5307.3508000000074</v>
      </c>
      <c r="L73">
        <v>1013.3971</v>
      </c>
      <c r="M73">
        <v>15232.597999999993</v>
      </c>
      <c r="N73">
        <v>0.55248864341352255</v>
      </c>
      <c r="O73">
        <v>35701.302899999871</v>
      </c>
      <c r="P73">
        <v>0.28870232152296982</v>
      </c>
      <c r="Q73">
        <v>7998.0060999998641</v>
      </c>
      <c r="R73">
        <v>243085</v>
      </c>
      <c r="S73">
        <v>0.14686756854598132</v>
      </c>
    </row>
    <row r="74" spans="3:19" x14ac:dyDescent="0.25">
      <c r="C74" t="s">
        <v>276</v>
      </c>
      <c r="D74" t="s">
        <v>365</v>
      </c>
      <c r="E74" t="s">
        <v>366</v>
      </c>
      <c r="F74">
        <v>26450.553499999907</v>
      </c>
      <c r="G74">
        <v>0.11428526918274851</v>
      </c>
      <c r="H74">
        <v>4480.7141000000011</v>
      </c>
      <c r="I74">
        <v>-4.2291515148787928E-3</v>
      </c>
      <c r="J74">
        <v>2.4209738003771367E-2</v>
      </c>
      <c r="K74">
        <v>4417.2666000000036</v>
      </c>
      <c r="L74">
        <v>1984.6955999999996</v>
      </c>
      <c r="M74">
        <v>10882.676300000005</v>
      </c>
      <c r="N74">
        <v>0.13818441478710941</v>
      </c>
      <c r="O74">
        <v>37333.229799999885</v>
      </c>
      <c r="P74">
        <v>0.12114761636934102</v>
      </c>
      <c r="Q74">
        <v>4034.1090999999724</v>
      </c>
      <c r="R74">
        <v>185079</v>
      </c>
      <c r="S74">
        <v>0.20171510436083989</v>
      </c>
    </row>
    <row r="75" spans="3:19" x14ac:dyDescent="0.25">
      <c r="C75" t="s">
        <v>268</v>
      </c>
      <c r="D75" t="s">
        <v>367</v>
      </c>
      <c r="E75" t="s">
        <v>368</v>
      </c>
      <c r="F75">
        <v>34803.239565999917</v>
      </c>
      <c r="G75">
        <v>7.4065680622900976E-2</v>
      </c>
      <c r="H75">
        <v>5265.8350000000091</v>
      </c>
      <c r="I75">
        <v>0.83669690300736854</v>
      </c>
      <c r="J75">
        <v>1.1865600847247592E-2</v>
      </c>
      <c r="K75">
        <v>3776.515399999998</v>
      </c>
      <c r="L75">
        <v>138.59</v>
      </c>
      <c r="M75">
        <v>9180.9404000000195</v>
      </c>
      <c r="N75">
        <v>0.3029499312870767</v>
      </c>
      <c r="O75">
        <v>43984.179965999894</v>
      </c>
      <c r="P75">
        <v>0.11494779847907921</v>
      </c>
      <c r="Q75">
        <v>4534.6379999997589</v>
      </c>
      <c r="R75">
        <v>443790</v>
      </c>
      <c r="S75">
        <v>9.9110344906374395E-2</v>
      </c>
    </row>
    <row r="76" spans="3:19" x14ac:dyDescent="0.25">
      <c r="C76" t="s">
        <v>269</v>
      </c>
      <c r="D76" t="s">
        <v>369</v>
      </c>
      <c r="E76" t="s">
        <v>370</v>
      </c>
      <c r="F76">
        <v>15676.893299999983</v>
      </c>
      <c r="G76">
        <v>0.21355043521913331</v>
      </c>
      <c r="H76">
        <v>2829.1699999999996</v>
      </c>
      <c r="I76">
        <v>0.15583890314251581</v>
      </c>
      <c r="J76">
        <v>6.2970777883872738E-3</v>
      </c>
      <c r="K76">
        <v>2597.4810000000002</v>
      </c>
      <c r="L76">
        <v>2.8499999999999996</v>
      </c>
      <c r="M76">
        <v>5429.5010000000029</v>
      </c>
      <c r="N76">
        <v>-6.34803097181037E-2</v>
      </c>
      <c r="O76">
        <v>21106.394300000004</v>
      </c>
      <c r="P76">
        <v>0.12773526126545276</v>
      </c>
      <c r="Q76">
        <v>2390.6592999999812</v>
      </c>
      <c r="R76">
        <v>449283</v>
      </c>
      <c r="S76">
        <v>4.6977949978076187E-2</v>
      </c>
    </row>
    <row r="77" spans="3:19" x14ac:dyDescent="0.25">
      <c r="C77" t="s">
        <v>269</v>
      </c>
      <c r="D77" t="s">
        <v>371</v>
      </c>
      <c r="E77" t="s">
        <v>372</v>
      </c>
      <c r="F77">
        <v>16216.029299999987</v>
      </c>
      <c r="G77">
        <v>0.29409716711341471</v>
      </c>
      <c r="H77">
        <v>2259.276800000001</v>
      </c>
      <c r="I77">
        <v>1.4056392605040298</v>
      </c>
      <c r="J77">
        <v>6.6550905647149647E-3</v>
      </c>
      <c r="K77">
        <v>1669.4153999999994</v>
      </c>
      <c r="L77">
        <v>229.20680000000007</v>
      </c>
      <c r="M77">
        <v>4157.8989999999976</v>
      </c>
      <c r="N77">
        <v>-0.20415426253789515</v>
      </c>
      <c r="O77">
        <v>20373.928300000003</v>
      </c>
      <c r="P77">
        <v>0.14748624973043789</v>
      </c>
      <c r="Q77">
        <v>2618.6581999999798</v>
      </c>
      <c r="R77">
        <v>339481</v>
      </c>
      <c r="S77">
        <v>6.0014929554231322E-2</v>
      </c>
    </row>
    <row r="78" spans="3:19" x14ac:dyDescent="0.25">
      <c r="C78" t="s">
        <v>266</v>
      </c>
      <c r="D78" t="s">
        <v>373</v>
      </c>
      <c r="E78" t="s">
        <v>374</v>
      </c>
      <c r="F78">
        <v>23105.42739999996</v>
      </c>
      <c r="G78">
        <v>0.15265289993374842</v>
      </c>
      <c r="H78">
        <v>3051.2573999999995</v>
      </c>
      <c r="I78">
        <v>0.12973314925407675</v>
      </c>
      <c r="J78">
        <v>1.3503289904586569E-2</v>
      </c>
      <c r="K78">
        <v>3276.4665000000018</v>
      </c>
      <c r="L78">
        <v>367.35899999999992</v>
      </c>
      <c r="M78">
        <v>6695.0829000000085</v>
      </c>
      <c r="N78">
        <v>0.12328253150352952</v>
      </c>
      <c r="O78">
        <v>29800.510299999813</v>
      </c>
      <c r="P78">
        <v>0.1459214673166942</v>
      </c>
      <c r="Q78">
        <v>3794.792499999865</v>
      </c>
      <c r="R78">
        <v>225964</v>
      </c>
      <c r="S78">
        <v>0.13188167274433013</v>
      </c>
    </row>
    <row r="79" spans="3:19" x14ac:dyDescent="0.25">
      <c r="C79" t="s">
        <v>267</v>
      </c>
      <c r="D79" t="s">
        <v>375</v>
      </c>
      <c r="E79" t="s">
        <v>376</v>
      </c>
      <c r="F79">
        <v>21490.724799999982</v>
      </c>
      <c r="G79">
        <v>0.12105866100240514</v>
      </c>
      <c r="H79">
        <v>1302.6093999999989</v>
      </c>
      <c r="I79">
        <v>0.14345498760388153</v>
      </c>
      <c r="J79">
        <v>6.8684552151056354E-3</v>
      </c>
      <c r="K79">
        <v>1236.2034000000001</v>
      </c>
      <c r="L79">
        <v>58.183999999999997</v>
      </c>
      <c r="M79">
        <v>2596.9967999999958</v>
      </c>
      <c r="N79">
        <v>-0.2436254321344794</v>
      </c>
      <c r="O79">
        <v>24087.721599999983</v>
      </c>
      <c r="P79">
        <v>6.5663032428223467E-2</v>
      </c>
      <c r="Q79">
        <v>1484.2147999999725</v>
      </c>
      <c r="R79">
        <v>189651</v>
      </c>
      <c r="S79">
        <v>0.12701078085536055</v>
      </c>
    </row>
    <row r="80" spans="3:19" x14ac:dyDescent="0.25">
      <c r="C80" t="s">
        <v>275</v>
      </c>
      <c r="D80" t="s">
        <v>377</v>
      </c>
      <c r="E80" t="s">
        <v>378</v>
      </c>
      <c r="F80">
        <v>11788.986300000019</v>
      </c>
      <c r="G80">
        <v>0.32537129664027375</v>
      </c>
      <c r="H80">
        <v>1279.5264000000011</v>
      </c>
      <c r="I80">
        <v>-0.15058048443994343</v>
      </c>
      <c r="J80">
        <v>6.1409112069917169E-3</v>
      </c>
      <c r="K80">
        <v>1769.0199999999998</v>
      </c>
      <c r="L80">
        <v>91.920000000000016</v>
      </c>
      <c r="M80">
        <v>3140.4664000000012</v>
      </c>
      <c r="N80">
        <v>-0.35577247983210758</v>
      </c>
      <c r="O80">
        <v>14929.452699999993</v>
      </c>
      <c r="P80">
        <v>8.423017634310348E-2</v>
      </c>
      <c r="Q80">
        <v>1159.8186999999925</v>
      </c>
      <c r="R80">
        <v>208361</v>
      </c>
      <c r="S80">
        <v>7.1651857593311566E-2</v>
      </c>
    </row>
    <row r="81" spans="3:19" x14ac:dyDescent="0.25">
      <c r="C81" t="s">
        <v>269</v>
      </c>
      <c r="D81" t="s">
        <v>379</v>
      </c>
      <c r="E81" t="s">
        <v>380</v>
      </c>
      <c r="F81">
        <v>8200.962000000005</v>
      </c>
      <c r="G81">
        <v>0.110935248715051</v>
      </c>
      <c r="H81">
        <v>1467.5163000000002</v>
      </c>
      <c r="I81">
        <v>-0.13579330643280607</v>
      </c>
      <c r="J81">
        <v>5.0622164500372553E-3</v>
      </c>
      <c r="K81">
        <v>1724.7329999999997</v>
      </c>
      <c r="L81">
        <v>116.23500000000003</v>
      </c>
      <c r="M81">
        <v>3308.4842999999969</v>
      </c>
      <c r="N81">
        <v>0.23009038056206221</v>
      </c>
      <c r="O81">
        <v>11509.44630000002</v>
      </c>
      <c r="P81">
        <v>0.14275550690684713</v>
      </c>
      <c r="Q81">
        <v>1437.7851000000228</v>
      </c>
      <c r="R81">
        <v>289896</v>
      </c>
      <c r="S81">
        <v>3.9701983814885405E-2</v>
      </c>
    </row>
    <row r="82" spans="3:19" x14ac:dyDescent="0.25">
      <c r="C82" t="s">
        <v>266</v>
      </c>
      <c r="D82" t="s">
        <v>381</v>
      </c>
      <c r="E82" t="s">
        <v>382</v>
      </c>
      <c r="F82">
        <v>21376.951200000043</v>
      </c>
      <c r="G82">
        <v>0.15452315927059068</v>
      </c>
      <c r="H82">
        <v>1742.4709999999991</v>
      </c>
      <c r="I82">
        <v>-3.5943234729017726E-2</v>
      </c>
      <c r="J82">
        <v>7.5594615231104247E-3</v>
      </c>
      <c r="K82">
        <v>1760.203</v>
      </c>
      <c r="L82">
        <v>30.43</v>
      </c>
      <c r="M82">
        <v>3533.1040000000003</v>
      </c>
      <c r="N82">
        <v>-0.25135197128819087</v>
      </c>
      <c r="O82">
        <v>24910.055200000046</v>
      </c>
      <c r="P82">
        <v>7.2085454567273555E-2</v>
      </c>
      <c r="Q82">
        <v>1674.9156000000585</v>
      </c>
      <c r="R82">
        <v>230502</v>
      </c>
      <c r="S82">
        <v>0.10806871610658496</v>
      </c>
    </row>
    <row r="83" spans="3:19" x14ac:dyDescent="0.25">
      <c r="C83" t="s">
        <v>266</v>
      </c>
      <c r="D83" t="s">
        <v>383</v>
      </c>
      <c r="E83" t="s">
        <v>384</v>
      </c>
      <c r="F83">
        <v>27268.912099999976</v>
      </c>
      <c r="G83">
        <v>9.1011121631743963E-2</v>
      </c>
      <c r="H83">
        <v>1194.9218999999996</v>
      </c>
      <c r="I83">
        <v>-0.36813925576957041</v>
      </c>
      <c r="J83">
        <v>5.1464216034627546E-3</v>
      </c>
      <c r="K83">
        <v>1926.6749999999995</v>
      </c>
      <c r="L83">
        <v>17.73</v>
      </c>
      <c r="M83">
        <v>3139.3269000000009</v>
      </c>
      <c r="N83">
        <v>-0.2560053772483506</v>
      </c>
      <c r="O83">
        <v>30408.238999999987</v>
      </c>
      <c r="P83">
        <v>4.0888937085420407E-2</v>
      </c>
      <c r="Q83">
        <v>1194.5180000000219</v>
      </c>
      <c r="R83">
        <v>232185</v>
      </c>
      <c r="S83">
        <v>0.1309655619441393</v>
      </c>
    </row>
    <row r="84" spans="3:19" x14ac:dyDescent="0.25">
      <c r="C84" t="s">
        <v>277</v>
      </c>
      <c r="D84" t="s">
        <v>385</v>
      </c>
      <c r="E84" t="s">
        <v>386</v>
      </c>
      <c r="F84">
        <v>66115.600899999859</v>
      </c>
      <c r="G84">
        <v>0.12003013189940348</v>
      </c>
      <c r="H84">
        <v>6721.3534000000018</v>
      </c>
      <c r="I84">
        <v>-0.12041101093813067</v>
      </c>
      <c r="J84">
        <v>1.6694493665069587E-2</v>
      </c>
      <c r="K84">
        <v>9062.4509000000326</v>
      </c>
      <c r="L84">
        <v>199.32109999999992</v>
      </c>
      <c r="M84">
        <v>15983.125400000026</v>
      </c>
      <c r="N84">
        <v>-5.4338452931505743E-2</v>
      </c>
      <c r="O84">
        <v>82098.726299999369</v>
      </c>
      <c r="P84">
        <v>8.1217692103397132E-2</v>
      </c>
      <c r="Q84">
        <v>6166.9995999998646</v>
      </c>
      <c r="R84">
        <v>402609</v>
      </c>
      <c r="S84">
        <v>0.20391676862663122</v>
      </c>
    </row>
    <row r="85" spans="3:19" x14ac:dyDescent="0.25">
      <c r="C85" t="s">
        <v>269</v>
      </c>
      <c r="D85" t="s">
        <v>387</v>
      </c>
      <c r="E85" t="s">
        <v>388</v>
      </c>
      <c r="F85">
        <v>7443.6577000000034</v>
      </c>
      <c r="G85">
        <v>0.26942702772282279</v>
      </c>
      <c r="H85">
        <v>2718.2007000000021</v>
      </c>
      <c r="I85">
        <v>0.67384187685029762</v>
      </c>
      <c r="J85">
        <v>7.7539699791188913E-3</v>
      </c>
      <c r="K85">
        <v>1187.9199999999994</v>
      </c>
      <c r="L85">
        <v>367.3719999999999</v>
      </c>
      <c r="M85">
        <v>4273.4927000000007</v>
      </c>
      <c r="N85">
        <v>0.10163165499049409</v>
      </c>
      <c r="O85">
        <v>11717.1504</v>
      </c>
      <c r="P85">
        <v>0.20261842501295191</v>
      </c>
      <c r="Q85">
        <v>1974.1179000000029</v>
      </c>
      <c r="R85">
        <v>350556</v>
      </c>
      <c r="S85">
        <v>3.3424475404785541E-2</v>
      </c>
    </row>
    <row r="86" spans="3:19" x14ac:dyDescent="0.25">
      <c r="C86" t="s">
        <v>276</v>
      </c>
      <c r="D86" t="s">
        <v>389</v>
      </c>
      <c r="E86" t="s">
        <v>390</v>
      </c>
      <c r="F86">
        <v>19686.044300000001</v>
      </c>
      <c r="G86">
        <v>8.8687926892272007E-2</v>
      </c>
      <c r="H86">
        <v>3040.0079999999966</v>
      </c>
      <c r="I86">
        <v>0.1867411537365633</v>
      </c>
      <c r="J86">
        <v>1.3627311930142265E-2</v>
      </c>
      <c r="K86">
        <v>2625.3126999999972</v>
      </c>
      <c r="L86">
        <v>224.80579999999998</v>
      </c>
      <c r="M86">
        <v>5890.1264999999994</v>
      </c>
      <c r="N86">
        <v>0.33421278492702688</v>
      </c>
      <c r="O86">
        <v>25576.170800000022</v>
      </c>
      <c r="P86">
        <v>0.13686823829116324</v>
      </c>
      <c r="Q86">
        <v>3079.1302999999607</v>
      </c>
      <c r="R86">
        <v>223082</v>
      </c>
      <c r="S86">
        <v>0.1146491908804835</v>
      </c>
    </row>
    <row r="87" spans="3:19" x14ac:dyDescent="0.25">
      <c r="C87" t="s">
        <v>275</v>
      </c>
      <c r="D87" t="s">
        <v>391</v>
      </c>
      <c r="E87" t="s">
        <v>392</v>
      </c>
      <c r="F87">
        <v>29845.533599999973</v>
      </c>
      <c r="G87">
        <v>0.15012207839147385</v>
      </c>
      <c r="H87">
        <v>4347.6346999999987</v>
      </c>
      <c r="I87">
        <v>0.1510221024343239</v>
      </c>
      <c r="J87">
        <v>1.5453201797101032E-2</v>
      </c>
      <c r="K87">
        <v>4469.2600000000075</v>
      </c>
      <c r="L87">
        <v>552.78999999999962</v>
      </c>
      <c r="M87">
        <v>9369.6847000000143</v>
      </c>
      <c r="N87">
        <v>6.7338948795922393E-2</v>
      </c>
      <c r="O87">
        <v>39215.21830000003</v>
      </c>
      <c r="P87">
        <v>0.12919641129297554</v>
      </c>
      <c r="Q87">
        <v>4486.7885000000315</v>
      </c>
      <c r="R87">
        <v>281342</v>
      </c>
      <c r="S87">
        <v>0.13938629248388093</v>
      </c>
    </row>
    <row r="88" spans="3:19" x14ac:dyDescent="0.25">
      <c r="C88" t="s">
        <v>276</v>
      </c>
      <c r="D88" t="s">
        <v>393</v>
      </c>
      <c r="E88" t="s">
        <v>394</v>
      </c>
      <c r="F88">
        <v>41205.397700000001</v>
      </c>
      <c r="G88">
        <v>5.3154574016388789E-2</v>
      </c>
      <c r="H88">
        <v>2730.4009000000005</v>
      </c>
      <c r="I88">
        <v>8.8082227810167391E-2</v>
      </c>
      <c r="J88">
        <v>1.091426921109015E-2</v>
      </c>
      <c r="K88">
        <v>2728.0479999999989</v>
      </c>
      <c r="L88">
        <v>62.04</v>
      </c>
      <c r="M88">
        <v>5520.4889000000039</v>
      </c>
      <c r="N88">
        <v>3.8108932361909931E-2</v>
      </c>
      <c r="O88">
        <v>46725.886599999998</v>
      </c>
      <c r="P88">
        <v>5.1354307207399641E-2</v>
      </c>
      <c r="Q88">
        <v>2282.3661999999385</v>
      </c>
      <c r="R88">
        <v>250168</v>
      </c>
      <c r="S88">
        <v>0.1867780315627898</v>
      </c>
    </row>
    <row r="89" spans="3:19" x14ac:dyDescent="0.25">
      <c r="C89" t="s">
        <v>277</v>
      </c>
      <c r="D89" t="s">
        <v>395</v>
      </c>
      <c r="E89" t="s">
        <v>396</v>
      </c>
      <c r="F89">
        <v>43150.43539999982</v>
      </c>
      <c r="G89">
        <v>0.10902562310637109</v>
      </c>
      <c r="H89">
        <v>5955.0007999999989</v>
      </c>
      <c r="I89">
        <v>6.8666544982860733E-2</v>
      </c>
      <c r="J89">
        <v>1.3214511773229685E-2</v>
      </c>
      <c r="K89">
        <v>6089.3766999999998</v>
      </c>
      <c r="L89">
        <v>607.35280000000046</v>
      </c>
      <c r="M89">
        <v>12651.730299999988</v>
      </c>
      <c r="N89">
        <v>9.4878326585941419E-2</v>
      </c>
      <c r="O89">
        <v>55802.165699999969</v>
      </c>
      <c r="P89">
        <v>0.10578612593556458</v>
      </c>
      <c r="Q89">
        <v>5338.369499999877</v>
      </c>
      <c r="R89">
        <v>450641</v>
      </c>
      <c r="S89">
        <v>0.12382842595325319</v>
      </c>
    </row>
    <row r="90" spans="3:19" x14ac:dyDescent="0.25">
      <c r="C90" t="s">
        <v>274</v>
      </c>
      <c r="D90" t="s">
        <v>397</v>
      </c>
      <c r="E90" t="s">
        <v>398</v>
      </c>
      <c r="F90">
        <v>28327.328799999996</v>
      </c>
      <c r="G90">
        <v>0.13774974782087712</v>
      </c>
      <c r="H90">
        <v>3478.7731999999978</v>
      </c>
      <c r="I90">
        <v>5.3262146457489612E-2</v>
      </c>
      <c r="J90">
        <v>8.2221063578350219E-3</v>
      </c>
      <c r="K90">
        <v>3275.2609999999986</v>
      </c>
      <c r="L90">
        <v>152.54</v>
      </c>
      <c r="M90">
        <v>6906.5742000000073</v>
      </c>
      <c r="N90">
        <v>-2.5629372919858673E-3</v>
      </c>
      <c r="O90">
        <v>35233.903000000064</v>
      </c>
      <c r="P90">
        <v>0.10721835354128717</v>
      </c>
      <c r="Q90">
        <v>3411.902500000022</v>
      </c>
      <c r="R90">
        <v>423100</v>
      </c>
      <c r="S90">
        <v>8.3275592058615136E-2</v>
      </c>
    </row>
    <row r="91" spans="3:19" x14ac:dyDescent="0.25">
      <c r="C91" t="s">
        <v>271</v>
      </c>
      <c r="D91" t="s">
        <v>399</v>
      </c>
      <c r="E91" t="s">
        <v>400</v>
      </c>
      <c r="F91">
        <v>8403.3499000000138</v>
      </c>
      <c r="G91">
        <v>0.33576018916234496</v>
      </c>
      <c r="H91">
        <v>3318.335499999997</v>
      </c>
      <c r="I91">
        <v>0.56836127874027897</v>
      </c>
      <c r="J91">
        <v>5.9256308515938426E-3</v>
      </c>
      <c r="K91">
        <v>2094.8765999999978</v>
      </c>
      <c r="L91">
        <v>410.71280000000013</v>
      </c>
      <c r="M91">
        <v>5823.9248999999963</v>
      </c>
      <c r="N91">
        <v>0.28201465653979363</v>
      </c>
      <c r="O91">
        <v>14227.274800000027</v>
      </c>
      <c r="P91">
        <v>0.31322391027458574</v>
      </c>
      <c r="Q91">
        <v>3393.4218000000456</v>
      </c>
      <c r="R91">
        <v>559997</v>
      </c>
      <c r="S91">
        <v>2.5405983960628407E-2</v>
      </c>
    </row>
    <row r="92" spans="3:19" x14ac:dyDescent="0.25">
      <c r="C92" t="s">
        <v>271</v>
      </c>
      <c r="D92" t="s">
        <v>401</v>
      </c>
      <c r="E92" t="s">
        <v>402</v>
      </c>
      <c r="F92">
        <v>15007.23599999999</v>
      </c>
      <c r="G92">
        <v>0.7288978302771365</v>
      </c>
      <c r="H92">
        <v>4708.6876000000002</v>
      </c>
      <c r="I92">
        <v>0.12565920217525517</v>
      </c>
      <c r="J92">
        <v>1.5589822405276193E-2</v>
      </c>
      <c r="K92">
        <v>5031.1839999999975</v>
      </c>
      <c r="L92">
        <v>176.14</v>
      </c>
      <c r="M92">
        <v>9916.0116000000089</v>
      </c>
      <c r="N92">
        <v>-0.1549585239027742</v>
      </c>
      <c r="O92">
        <v>24923.247600000053</v>
      </c>
      <c r="P92">
        <v>0.22085515147946833</v>
      </c>
      <c r="Q92">
        <v>4508.665600000033</v>
      </c>
      <c r="R92">
        <v>302036</v>
      </c>
      <c r="S92">
        <v>8.2517473413765419E-2</v>
      </c>
    </row>
    <row r="93" spans="3:19" x14ac:dyDescent="0.25">
      <c r="C93" t="s">
        <v>277</v>
      </c>
      <c r="D93" t="s">
        <v>403</v>
      </c>
      <c r="E93" t="s">
        <v>404</v>
      </c>
      <c r="F93">
        <v>24314.983899999963</v>
      </c>
      <c r="G93">
        <v>0.16331612900151216</v>
      </c>
      <c r="H93">
        <v>2794.0378000000032</v>
      </c>
      <c r="I93">
        <v>-0.23958553127744608</v>
      </c>
      <c r="J93">
        <v>7.1425155425579858E-3</v>
      </c>
      <c r="K93">
        <v>4563.809599999996</v>
      </c>
      <c r="L93">
        <v>70.179999999999993</v>
      </c>
      <c r="M93">
        <v>7428.0273999999972</v>
      </c>
      <c r="N93">
        <v>-3.243732775285646E-2</v>
      </c>
      <c r="O93">
        <v>31743.011299999918</v>
      </c>
      <c r="P93">
        <v>0.11073080840465854</v>
      </c>
      <c r="Q93">
        <v>3164.5194999999076</v>
      </c>
      <c r="R93">
        <v>391184</v>
      </c>
      <c r="S93">
        <v>8.1145985776514162E-2</v>
      </c>
    </row>
    <row r="94" spans="3:19" x14ac:dyDescent="0.25">
      <c r="C94" t="s">
        <v>271</v>
      </c>
      <c r="D94" t="s">
        <v>405</v>
      </c>
      <c r="E94" t="s">
        <v>406</v>
      </c>
      <c r="F94">
        <v>17234.548599999991</v>
      </c>
      <c r="G94">
        <v>0.20774213327226643</v>
      </c>
      <c r="H94">
        <v>4932.6509999999998</v>
      </c>
      <c r="I94">
        <v>-0.10180380317313487</v>
      </c>
      <c r="J94">
        <v>1.8288721219087166E-2</v>
      </c>
      <c r="K94">
        <v>5480.8258000000023</v>
      </c>
      <c r="L94">
        <v>480.01600000000002</v>
      </c>
      <c r="M94">
        <v>10893.492800000011</v>
      </c>
      <c r="N94">
        <v>0.23714874338834635</v>
      </c>
      <c r="O94">
        <v>28128.041400000024</v>
      </c>
      <c r="P94">
        <v>0.21896338653324143</v>
      </c>
      <c r="Q94">
        <v>5052.6630000000114</v>
      </c>
      <c r="R94">
        <v>269710</v>
      </c>
      <c r="S94">
        <v>0.1042899462385526</v>
      </c>
    </row>
    <row r="95" spans="3:19" x14ac:dyDescent="0.25">
      <c r="C95" t="s">
        <v>271</v>
      </c>
      <c r="D95" t="s">
        <v>407</v>
      </c>
      <c r="E95" t="s">
        <v>408</v>
      </c>
      <c r="F95">
        <v>10813.701800000006</v>
      </c>
      <c r="G95">
        <v>9.7098980901469512E-2</v>
      </c>
      <c r="H95">
        <v>2926.9304999999981</v>
      </c>
      <c r="I95">
        <v>-0.36491004541098682</v>
      </c>
      <c r="J95">
        <v>8.9304570293549535E-3</v>
      </c>
      <c r="K95">
        <v>4234.5100000000011</v>
      </c>
      <c r="L95">
        <v>11.200000000000001</v>
      </c>
      <c r="M95">
        <v>7172.6405000000032</v>
      </c>
      <c r="N95">
        <v>0.26601928706639022</v>
      </c>
      <c r="O95">
        <v>17986.342300000015</v>
      </c>
      <c r="P95">
        <v>0.15875408359464904</v>
      </c>
      <c r="Q95">
        <v>2464.2029999999904</v>
      </c>
      <c r="R95">
        <v>327747</v>
      </c>
      <c r="S95">
        <v>5.4878739698609035E-2</v>
      </c>
    </row>
    <row r="96" spans="3:19" x14ac:dyDescent="0.25">
      <c r="C96" t="s">
        <v>268</v>
      </c>
      <c r="D96" t="s">
        <v>409</v>
      </c>
      <c r="E96" t="s">
        <v>410</v>
      </c>
      <c r="F96">
        <v>30442.681199999824</v>
      </c>
      <c r="G96">
        <v>8.609958673875262E-2</v>
      </c>
      <c r="H96">
        <v>2012.8027000000002</v>
      </c>
      <c r="I96">
        <v>-0.28461729866835805</v>
      </c>
      <c r="J96">
        <v>5.4449077142401138E-3</v>
      </c>
      <c r="K96">
        <v>4078.5478000000003</v>
      </c>
      <c r="L96">
        <v>57.49</v>
      </c>
      <c r="M96">
        <v>6148.8404999999975</v>
      </c>
      <c r="N96">
        <v>-8.4935717708258807E-3</v>
      </c>
      <c r="O96">
        <v>36591.521699999925</v>
      </c>
      <c r="P96">
        <v>6.8962405813835392E-2</v>
      </c>
      <c r="Q96">
        <v>2360.6436999998914</v>
      </c>
      <c r="R96">
        <v>369667</v>
      </c>
      <c r="S96">
        <v>9.8985091176653384E-2</v>
      </c>
    </row>
    <row r="97" spans="3:19" x14ac:dyDescent="0.25">
      <c r="C97" t="s">
        <v>271</v>
      </c>
      <c r="D97" t="s">
        <v>411</v>
      </c>
      <c r="E97" t="s">
        <v>412</v>
      </c>
      <c r="F97">
        <v>22218.236999999997</v>
      </c>
      <c r="G97">
        <v>0.14615851670573332</v>
      </c>
      <c r="H97">
        <v>5579.4081999999999</v>
      </c>
      <c r="I97">
        <v>1.1752099953313793</v>
      </c>
      <c r="J97">
        <v>1.774897550826942E-2</v>
      </c>
      <c r="K97">
        <v>2504.0069999999992</v>
      </c>
      <c r="L97">
        <v>19.771000000000001</v>
      </c>
      <c r="M97">
        <v>8103.1861999999983</v>
      </c>
      <c r="N97">
        <v>0.65845957144858258</v>
      </c>
      <c r="O97">
        <v>30321.423200000045</v>
      </c>
      <c r="P97">
        <v>0.24928963686457428</v>
      </c>
      <c r="Q97">
        <v>6050.4916999999732</v>
      </c>
      <c r="R97">
        <v>314351</v>
      </c>
      <c r="S97">
        <v>9.6457218841359008E-2</v>
      </c>
    </row>
    <row r="98" spans="3:19" x14ac:dyDescent="0.25">
      <c r="C98" t="s">
        <v>267</v>
      </c>
      <c r="D98" t="s">
        <v>413</v>
      </c>
      <c r="E98" t="s">
        <v>414</v>
      </c>
      <c r="F98">
        <v>16994.085600000024</v>
      </c>
      <c r="G98">
        <v>0.18970689596330459</v>
      </c>
      <c r="H98">
        <v>2949.8629999999998</v>
      </c>
      <c r="I98">
        <v>-0.15277084086660364</v>
      </c>
      <c r="J98">
        <v>8.1045981306357047E-3</v>
      </c>
      <c r="K98">
        <v>3991.6239999999989</v>
      </c>
      <c r="L98">
        <v>12.41</v>
      </c>
      <c r="M98">
        <v>6953.8970000000099</v>
      </c>
      <c r="N98">
        <v>6.8553205779323001E-2</v>
      </c>
      <c r="O98">
        <v>23947.982600000032</v>
      </c>
      <c r="P98">
        <v>0.15178659000755435</v>
      </c>
      <c r="Q98">
        <v>3155.951500000021</v>
      </c>
      <c r="R98">
        <v>363974</v>
      </c>
      <c r="S98">
        <v>6.5795860693346322E-2</v>
      </c>
    </row>
    <row r="99" spans="3:19" x14ac:dyDescent="0.25">
      <c r="C99" t="s">
        <v>272</v>
      </c>
      <c r="D99" t="s">
        <v>415</v>
      </c>
      <c r="E99" t="s">
        <v>416</v>
      </c>
      <c r="F99">
        <v>12107.975200000023</v>
      </c>
      <c r="G99">
        <v>0.14499021498511744</v>
      </c>
      <c r="H99">
        <v>1182.7432999999999</v>
      </c>
      <c r="I99">
        <v>0.11977817331452534</v>
      </c>
      <c r="J99">
        <v>3.3888910219308545E-3</v>
      </c>
      <c r="K99">
        <v>941.93000000000006</v>
      </c>
      <c r="L99">
        <v>1.36</v>
      </c>
      <c r="M99">
        <v>2126.0332999999991</v>
      </c>
      <c r="N99">
        <v>-9.5832089377682284E-2</v>
      </c>
      <c r="O99">
        <v>14234.008500000029</v>
      </c>
      <c r="P99">
        <v>0.10118258150216142</v>
      </c>
      <c r="Q99">
        <v>1307.8973000000042</v>
      </c>
      <c r="R99">
        <v>349006</v>
      </c>
      <c r="S99">
        <v>4.0784423476960367E-2</v>
      </c>
    </row>
    <row r="100" spans="3:19" x14ac:dyDescent="0.25">
      <c r="C100" t="s">
        <v>272</v>
      </c>
      <c r="D100" t="s">
        <v>417</v>
      </c>
      <c r="E100" t="s">
        <v>418</v>
      </c>
      <c r="F100">
        <v>8915.4998000000069</v>
      </c>
      <c r="G100">
        <v>0.20540223558956239</v>
      </c>
      <c r="H100">
        <v>1257.7864000000002</v>
      </c>
      <c r="I100">
        <v>-0.56959202165956258</v>
      </c>
      <c r="J100">
        <v>3.4287898241969739E-3</v>
      </c>
      <c r="K100">
        <v>3232.81</v>
      </c>
      <c r="L100">
        <v>75.09</v>
      </c>
      <c r="M100">
        <v>4565.6863999999996</v>
      </c>
      <c r="N100">
        <v>-8.2757693782754549E-2</v>
      </c>
      <c r="O100">
        <v>13481.186200000013</v>
      </c>
      <c r="P100">
        <v>8.9484825777489618E-2</v>
      </c>
      <c r="Q100">
        <v>1107.2770999999957</v>
      </c>
      <c r="R100">
        <v>366831</v>
      </c>
      <c r="S100">
        <v>3.6750400593188723E-2</v>
      </c>
    </row>
    <row r="101" spans="3:19" x14ac:dyDescent="0.25">
      <c r="C101" t="s">
        <v>274</v>
      </c>
      <c r="D101" t="s">
        <v>419</v>
      </c>
      <c r="E101" t="s">
        <v>420</v>
      </c>
      <c r="F101">
        <v>28384.659599999988</v>
      </c>
      <c r="G101">
        <v>8.4723708042742096E-2</v>
      </c>
      <c r="H101">
        <v>2814.3000000000006</v>
      </c>
      <c r="I101">
        <v>7.9640304039415799E-2</v>
      </c>
      <c r="J101">
        <v>7.1830015313935694E-3</v>
      </c>
      <c r="K101">
        <v>2475.3019999999997</v>
      </c>
      <c r="L101">
        <v>93.656000000000006</v>
      </c>
      <c r="M101">
        <v>5383.2579999999953</v>
      </c>
      <c r="N101">
        <v>6.9540970764065291E-2</v>
      </c>
      <c r="O101">
        <v>33767.917599999964</v>
      </c>
      <c r="P101">
        <v>8.2274470090612617E-2</v>
      </c>
      <c r="Q101">
        <v>2567.0359999999455</v>
      </c>
      <c r="R101">
        <v>391800</v>
      </c>
      <c r="S101">
        <v>8.6186619703930489E-2</v>
      </c>
    </row>
    <row r="102" spans="3:19" x14ac:dyDescent="0.25">
      <c r="C102" t="s">
        <v>272</v>
      </c>
      <c r="D102" t="s">
        <v>421</v>
      </c>
      <c r="E102" t="s">
        <v>422</v>
      </c>
      <c r="F102">
        <v>5172.5196000000096</v>
      </c>
      <c r="G102">
        <v>0.30894238210567249</v>
      </c>
      <c r="H102">
        <v>1664.6009999999987</v>
      </c>
      <c r="I102">
        <v>0.48795140875285892</v>
      </c>
      <c r="J102">
        <v>3.63029108173711E-3</v>
      </c>
      <c r="K102">
        <v>1025.2980000000005</v>
      </c>
      <c r="L102">
        <v>4.04</v>
      </c>
      <c r="M102">
        <v>2693.9389999999994</v>
      </c>
      <c r="N102">
        <v>0.29452194346069027</v>
      </c>
      <c r="O102">
        <v>7866.4586000000163</v>
      </c>
      <c r="P102">
        <v>0.30396793904482822</v>
      </c>
      <c r="Q102">
        <v>1833.7500000000118</v>
      </c>
      <c r="R102">
        <v>458531</v>
      </c>
      <c r="S102">
        <v>1.7155783578427668E-2</v>
      </c>
    </row>
    <row r="103" spans="3:19" x14ac:dyDescent="0.25">
      <c r="C103" t="s">
        <v>266</v>
      </c>
      <c r="D103" t="s">
        <v>423</v>
      </c>
      <c r="E103" t="s">
        <v>424</v>
      </c>
      <c r="F103">
        <v>21830.776200000004</v>
      </c>
      <c r="G103">
        <v>0.14141189534462617</v>
      </c>
      <c r="H103">
        <v>2131.0764999999983</v>
      </c>
      <c r="I103">
        <v>0.29706050140939921</v>
      </c>
      <c r="J103">
        <v>5.493951971538685E-3</v>
      </c>
      <c r="K103">
        <v>1858.471</v>
      </c>
      <c r="L103">
        <v>18.518000000000001</v>
      </c>
      <c r="M103">
        <v>4008.0654999999965</v>
      </c>
      <c r="N103">
        <v>-0.13679085016700154</v>
      </c>
      <c r="O103">
        <v>25838.841700000023</v>
      </c>
      <c r="P103">
        <v>8.7066439779897697E-2</v>
      </c>
      <c r="Q103">
        <v>2069.5110000000241</v>
      </c>
      <c r="R103">
        <v>387895</v>
      </c>
      <c r="S103">
        <v>6.6612979543433204E-2</v>
      </c>
    </row>
    <row r="104" spans="3:19" x14ac:dyDescent="0.25">
      <c r="C104" t="s">
        <v>275</v>
      </c>
      <c r="D104" t="s">
        <v>425</v>
      </c>
      <c r="E104" t="s">
        <v>426</v>
      </c>
      <c r="F104">
        <v>13412.304500000027</v>
      </c>
      <c r="G104">
        <v>0.21597504896155839</v>
      </c>
      <c r="H104">
        <v>1745.0716000000009</v>
      </c>
      <c r="I104">
        <v>8.5573727680479328E-2</v>
      </c>
      <c r="J104">
        <v>5.1365670301852942E-3</v>
      </c>
      <c r="K104">
        <v>1500.6908999999985</v>
      </c>
      <c r="L104">
        <v>70.422499999999985</v>
      </c>
      <c r="M104">
        <v>3316.1849999999977</v>
      </c>
      <c r="N104">
        <v>-0.16544611161359468</v>
      </c>
      <c r="O104">
        <v>16728.489500000022</v>
      </c>
      <c r="P104">
        <v>0.11495879945218834</v>
      </c>
      <c r="Q104">
        <v>1724.8055000000077</v>
      </c>
      <c r="R104">
        <v>339735</v>
      </c>
      <c r="S104">
        <v>4.9239817799167064E-2</v>
      </c>
    </row>
    <row r="105" spans="3:19" x14ac:dyDescent="0.25">
      <c r="C105" t="s">
        <v>276</v>
      </c>
      <c r="D105" t="s">
        <v>427</v>
      </c>
      <c r="E105" t="s">
        <v>428</v>
      </c>
      <c r="F105">
        <v>7753.4617999999946</v>
      </c>
      <c r="G105">
        <v>0.37419430627206585</v>
      </c>
      <c r="H105">
        <v>618.38860000000034</v>
      </c>
      <c r="I105">
        <v>-0.47331962099435665</v>
      </c>
      <c r="J105">
        <v>5.0715026161694057E-3</v>
      </c>
      <c r="K105">
        <v>1128.5174999999997</v>
      </c>
      <c r="L105">
        <v>83.07510000000002</v>
      </c>
      <c r="M105">
        <v>1829.9811999999997</v>
      </c>
      <c r="N105">
        <v>-0.4873462446648098</v>
      </c>
      <c r="O105">
        <v>9583.4430000000248</v>
      </c>
      <c r="P105">
        <v>4.034293363471364E-2</v>
      </c>
      <c r="Q105">
        <v>371.63149999999405</v>
      </c>
      <c r="R105">
        <v>121934</v>
      </c>
      <c r="S105">
        <v>7.8595330260633006E-2</v>
      </c>
    </row>
    <row r="106" spans="3:19" x14ac:dyDescent="0.25">
      <c r="C106" t="s">
        <v>276</v>
      </c>
      <c r="D106" t="s">
        <v>429</v>
      </c>
      <c r="E106" t="s">
        <v>430</v>
      </c>
      <c r="F106">
        <v>19907.123800000052</v>
      </c>
      <c r="G106">
        <v>7.0812034063434393E-3</v>
      </c>
      <c r="H106">
        <v>3299.7583</v>
      </c>
      <c r="I106">
        <v>0.44538607293917543</v>
      </c>
      <c r="J106">
        <v>4.5343167108680416E-2</v>
      </c>
      <c r="K106">
        <v>2068.0951999999984</v>
      </c>
      <c r="L106">
        <v>1070.1256000000005</v>
      </c>
      <c r="M106">
        <v>6437.9790999999987</v>
      </c>
      <c r="N106">
        <v>0.26284987263378246</v>
      </c>
      <c r="O106">
        <v>26345.102900000009</v>
      </c>
      <c r="P106">
        <v>5.9520219105912986E-2</v>
      </c>
      <c r="Q106">
        <v>1479.9776999999631</v>
      </c>
      <c r="R106">
        <v>72773</v>
      </c>
      <c r="S106">
        <v>0.36201754634273714</v>
      </c>
    </row>
    <row r="107" spans="3:19" x14ac:dyDescent="0.25">
      <c r="C107" t="s">
        <v>271</v>
      </c>
      <c r="D107" t="s">
        <v>431</v>
      </c>
      <c r="E107" t="s">
        <v>432</v>
      </c>
      <c r="F107">
        <v>17048.590500000031</v>
      </c>
      <c r="G107">
        <v>9.7590592043023783E-2</v>
      </c>
      <c r="H107">
        <v>2827.0320999999994</v>
      </c>
      <c r="I107">
        <v>0.48945831645176674</v>
      </c>
      <c r="J107">
        <v>1.4242549321887026E-2</v>
      </c>
      <c r="K107">
        <v>2037.3376999999998</v>
      </c>
      <c r="L107">
        <v>241.07499999999993</v>
      </c>
      <c r="M107">
        <v>5105.444800000002</v>
      </c>
      <c r="N107">
        <v>0.32677810458518586</v>
      </c>
      <c r="O107">
        <v>22154.035300000003</v>
      </c>
      <c r="P107">
        <v>0.14309524591965039</v>
      </c>
      <c r="Q107">
        <v>2773.2922000000581</v>
      </c>
      <c r="R107">
        <v>198492</v>
      </c>
      <c r="S107">
        <v>0.11161172893617881</v>
      </c>
    </row>
    <row r="108" spans="3:19" x14ac:dyDescent="0.25">
      <c r="C108" t="s">
        <v>271</v>
      </c>
      <c r="D108" t="s">
        <v>433</v>
      </c>
      <c r="E108" t="s">
        <v>434</v>
      </c>
      <c r="F108">
        <v>10036.440400000012</v>
      </c>
      <c r="G108">
        <v>0.10175676936760381</v>
      </c>
      <c r="H108">
        <v>1702.0131000000019</v>
      </c>
      <c r="I108">
        <v>0.60593923085916201</v>
      </c>
      <c r="J108">
        <v>1.2317896999435508E-2</v>
      </c>
      <c r="K108">
        <v>955.81810000000019</v>
      </c>
      <c r="L108">
        <v>153.24260000000004</v>
      </c>
      <c r="M108">
        <v>2811.0738000000024</v>
      </c>
      <c r="N108">
        <v>0.25537598081768342</v>
      </c>
      <c r="O108">
        <v>12847.514199999992</v>
      </c>
      <c r="P108">
        <v>0.13206755558418659</v>
      </c>
      <c r="Q108">
        <v>1498.7972999999529</v>
      </c>
      <c r="R108">
        <v>138174</v>
      </c>
      <c r="S108">
        <v>9.2980692460231246E-2</v>
      </c>
    </row>
    <row r="109" spans="3:19" x14ac:dyDescent="0.25">
      <c r="C109" t="s">
        <v>266</v>
      </c>
      <c r="D109" t="s">
        <v>435</v>
      </c>
      <c r="E109" t="s">
        <v>436</v>
      </c>
      <c r="F109">
        <v>13379.368700000072</v>
      </c>
      <c r="G109">
        <v>0.16089663835238821</v>
      </c>
      <c r="H109">
        <v>2326.3309999999969</v>
      </c>
      <c r="I109">
        <v>0.16925227657617148</v>
      </c>
      <c r="J109">
        <v>1.7463505266081605E-2</v>
      </c>
      <c r="K109">
        <v>1991.1447999999973</v>
      </c>
      <c r="L109">
        <v>215.94869999999995</v>
      </c>
      <c r="M109">
        <v>4533.4244999999992</v>
      </c>
      <c r="N109">
        <v>0.23458284402624829</v>
      </c>
      <c r="O109">
        <v>17912.793200000073</v>
      </c>
      <c r="P109">
        <v>0.17870126125386521</v>
      </c>
      <c r="Q109">
        <v>2715.7337000000407</v>
      </c>
      <c r="R109">
        <v>133211</v>
      </c>
      <c r="S109">
        <v>0.13446932460532593</v>
      </c>
    </row>
    <row r="110" spans="3:19" x14ac:dyDescent="0.25">
      <c r="C110" t="s">
        <v>267</v>
      </c>
      <c r="D110" t="s">
        <v>437</v>
      </c>
      <c r="E110" t="s">
        <v>438</v>
      </c>
      <c r="F110">
        <v>27067.832800000055</v>
      </c>
      <c r="G110">
        <v>7.6854277100810275E-2</v>
      </c>
      <c r="H110">
        <v>2527.1465999999987</v>
      </c>
      <c r="I110">
        <v>-0.23244651271961603</v>
      </c>
      <c r="J110">
        <v>1.0968565835789212E-2</v>
      </c>
      <c r="K110">
        <v>3373.0699999999993</v>
      </c>
      <c r="L110">
        <v>208.07999999999996</v>
      </c>
      <c r="M110">
        <v>6108.2965999999997</v>
      </c>
      <c r="N110">
        <v>7.064304189343007E-2</v>
      </c>
      <c r="O110">
        <v>33176.129400000063</v>
      </c>
      <c r="P110">
        <v>7.570527459629095E-2</v>
      </c>
      <c r="Q110">
        <v>2334.8477000000639</v>
      </c>
      <c r="R110">
        <v>230399</v>
      </c>
      <c r="S110">
        <v>0.14399424216250967</v>
      </c>
    </row>
    <row r="111" spans="3:19" x14ac:dyDescent="0.25">
      <c r="C111" t="s">
        <v>267</v>
      </c>
      <c r="D111" t="s">
        <v>439</v>
      </c>
      <c r="E111" t="s">
        <v>440</v>
      </c>
      <c r="F111">
        <v>15702.851800000015</v>
      </c>
      <c r="G111">
        <v>0.10664601575097077</v>
      </c>
      <c r="H111">
        <v>2517.5201999999963</v>
      </c>
      <c r="I111">
        <v>-5.0530601106045792E-2</v>
      </c>
      <c r="J111">
        <v>4.9481800474471061E-3</v>
      </c>
      <c r="K111">
        <v>1867.4062999999969</v>
      </c>
      <c r="L111">
        <v>144.51620000000005</v>
      </c>
      <c r="M111">
        <v>4529.4427000000096</v>
      </c>
      <c r="N111">
        <v>2.9775519055943889E-2</v>
      </c>
      <c r="O111">
        <v>20232.294500000084</v>
      </c>
      <c r="P111">
        <v>8.8456224153947272E-2</v>
      </c>
      <c r="Q111">
        <v>1644.2300000000323</v>
      </c>
      <c r="R111">
        <v>508777</v>
      </c>
      <c r="S111">
        <v>3.9766527378399738E-2</v>
      </c>
    </row>
    <row r="112" spans="3:19" x14ac:dyDescent="0.25">
      <c r="C112" t="s">
        <v>277</v>
      </c>
      <c r="D112" t="s">
        <v>441</v>
      </c>
      <c r="E112" t="s">
        <v>442</v>
      </c>
      <c r="F112">
        <v>18825.481199999984</v>
      </c>
      <c r="G112">
        <v>0.15307008224918883</v>
      </c>
      <c r="H112">
        <v>1660.1413999999995</v>
      </c>
      <c r="I112">
        <v>0.30622075563785045</v>
      </c>
      <c r="J112">
        <v>4.539812680312289E-3</v>
      </c>
      <c r="K112">
        <v>2096.0524999999989</v>
      </c>
      <c r="L112">
        <v>30.955000000000002</v>
      </c>
      <c r="M112">
        <v>3787.1489000000038</v>
      </c>
      <c r="N112">
        <v>-0.1072212471008801</v>
      </c>
      <c r="O112">
        <v>22612.630099999977</v>
      </c>
      <c r="P112">
        <v>9.9388141815152542E-2</v>
      </c>
      <c r="Q112">
        <v>2044.2527999999656</v>
      </c>
      <c r="R112">
        <v>365685</v>
      </c>
      <c r="S112">
        <v>6.1836362169626798E-2</v>
      </c>
    </row>
    <row r="113" spans="3:19" x14ac:dyDescent="0.25">
      <c r="C113" t="s">
        <v>266</v>
      </c>
      <c r="D113" t="s">
        <v>443</v>
      </c>
      <c r="E113" t="s">
        <v>444</v>
      </c>
      <c r="F113">
        <v>4145.7165000000059</v>
      </c>
      <c r="G113">
        <v>0.15079086612622117</v>
      </c>
      <c r="H113">
        <v>358.99990000000008</v>
      </c>
      <c r="I113">
        <v>-0.29304704684598393</v>
      </c>
      <c r="J113">
        <v>2.9797963113597512E-3</v>
      </c>
      <c r="K113">
        <v>707.06099999999924</v>
      </c>
      <c r="L113">
        <v>19.759999999999998</v>
      </c>
      <c r="M113">
        <v>1085.8208999999977</v>
      </c>
      <c r="N113">
        <v>0.35643869366150138</v>
      </c>
      <c r="O113">
        <v>5231.5374000000147</v>
      </c>
      <c r="P113">
        <v>0.18817908014406237</v>
      </c>
      <c r="Q113">
        <v>828.55009999999311</v>
      </c>
      <c r="R113">
        <v>120478</v>
      </c>
      <c r="S113">
        <v>4.3423176015538231E-2</v>
      </c>
    </row>
    <row r="114" spans="3:19" x14ac:dyDescent="0.25">
      <c r="C114" t="s">
        <v>266</v>
      </c>
      <c r="D114" t="s">
        <v>445</v>
      </c>
      <c r="E114" t="s">
        <v>446</v>
      </c>
      <c r="F114">
        <v>5538.4445000000205</v>
      </c>
      <c r="G114">
        <v>0.1392529979922541</v>
      </c>
      <c r="H114">
        <v>227.34309999999994</v>
      </c>
      <c r="I114">
        <v>-0.54852899590277926</v>
      </c>
      <c r="J114">
        <v>1.8952207476074555E-3</v>
      </c>
      <c r="K114">
        <v>1079.9799999999991</v>
      </c>
      <c r="L114">
        <v>13.659999999999998</v>
      </c>
      <c r="M114">
        <v>1320.983099999999</v>
      </c>
      <c r="N114">
        <v>0.11307044536869082</v>
      </c>
      <c r="O114">
        <v>6859.4276000000273</v>
      </c>
      <c r="P114">
        <v>0.13411544889704086</v>
      </c>
      <c r="Q114">
        <v>811.16540000000714</v>
      </c>
      <c r="R114">
        <v>119956</v>
      </c>
      <c r="S114">
        <v>5.7182863716696349E-2</v>
      </c>
    </row>
    <row r="115" spans="3:19" x14ac:dyDescent="0.25">
      <c r="C115" t="s">
        <v>273</v>
      </c>
      <c r="D115" t="s">
        <v>447</v>
      </c>
      <c r="E115" t="s">
        <v>448</v>
      </c>
      <c r="F115">
        <v>88.17900000000003</v>
      </c>
      <c r="G115">
        <v>-0.57271405727576663</v>
      </c>
      <c r="H115">
        <v>37.71</v>
      </c>
      <c r="I115">
        <v>-0.59294041450777191</v>
      </c>
      <c r="J115">
        <v>0</v>
      </c>
      <c r="K115">
        <v>38.85</v>
      </c>
      <c r="L115">
        <v>0</v>
      </c>
      <c r="M115">
        <v>76.559999999999988</v>
      </c>
      <c r="N115">
        <v>-0.44630071599045351</v>
      </c>
      <c r="O115">
        <v>164.73899999999998</v>
      </c>
      <c r="P115">
        <v>-0.52199686629526465</v>
      </c>
      <c r="Q115">
        <v>-179.90100000000001</v>
      </c>
      <c r="R115">
        <v>0</v>
      </c>
      <c r="S115">
        <v>0</v>
      </c>
    </row>
    <row r="116" spans="3:19" x14ac:dyDescent="0.25">
      <c r="C116" t="s">
        <v>274</v>
      </c>
      <c r="D116" t="s">
        <v>449</v>
      </c>
      <c r="E116" t="s">
        <v>450</v>
      </c>
      <c r="F116">
        <v>7343.0220000000063</v>
      </c>
      <c r="G116">
        <v>0.20624892566467046</v>
      </c>
      <c r="H116">
        <v>1447.7789999999993</v>
      </c>
      <c r="I116">
        <v>0.21538519656483701</v>
      </c>
      <c r="J116">
        <v>3.6513972257250929E-3</v>
      </c>
      <c r="K116">
        <v>1447.8530000000007</v>
      </c>
      <c r="L116">
        <v>11.818</v>
      </c>
      <c r="M116">
        <v>2907.4499999999994</v>
      </c>
      <c r="N116">
        <v>7.7931226248956653E-2</v>
      </c>
      <c r="O116">
        <v>10250.471999999994</v>
      </c>
      <c r="P116">
        <v>0.16685047794498975</v>
      </c>
      <c r="Q116">
        <v>1465.737199999985</v>
      </c>
      <c r="R116">
        <v>396500</v>
      </c>
      <c r="S116">
        <v>2.5852388398486744E-2</v>
      </c>
    </row>
    <row r="117" spans="3:19" x14ac:dyDescent="0.25">
      <c r="C117" t="s">
        <v>273</v>
      </c>
      <c r="D117" t="s">
        <v>451</v>
      </c>
      <c r="E117" t="s">
        <v>452</v>
      </c>
      <c r="F117">
        <v>9713.3174000000163</v>
      </c>
      <c r="G117">
        <v>0.44271106271172589</v>
      </c>
      <c r="H117">
        <v>3215.7689999999993</v>
      </c>
      <c r="I117">
        <v>-1.4891342306961874E-2</v>
      </c>
      <c r="J117">
        <v>9.633300181536044E-3</v>
      </c>
      <c r="K117">
        <v>3296.5529999999985</v>
      </c>
      <c r="L117">
        <v>14.609999999999998</v>
      </c>
      <c r="M117">
        <v>6526.9320000000016</v>
      </c>
      <c r="N117">
        <v>-0.10446171235509849</v>
      </c>
      <c r="O117">
        <v>16240.249400000002</v>
      </c>
      <c r="P117">
        <v>0.15828354942097955</v>
      </c>
      <c r="Q117">
        <v>2219.2875999999724</v>
      </c>
      <c r="R117">
        <v>333818</v>
      </c>
      <c r="S117">
        <v>4.8650011083884039E-2</v>
      </c>
    </row>
    <row r="118" spans="3:19" x14ac:dyDescent="0.25">
      <c r="C118" t="s">
        <v>273</v>
      </c>
      <c r="D118" t="s">
        <v>453</v>
      </c>
      <c r="E118" t="s">
        <v>454</v>
      </c>
      <c r="F118">
        <v>4895.75</v>
      </c>
      <c r="G118">
        <v>0.31263908625358638</v>
      </c>
      <c r="H118">
        <v>1460.23</v>
      </c>
      <c r="I118">
        <v>-9.2681077923933874E-2</v>
      </c>
      <c r="J118">
        <v>1.6730216198256206E-2</v>
      </c>
      <c r="K118">
        <v>1760.1039999999996</v>
      </c>
      <c r="L118">
        <v>71.19</v>
      </c>
      <c r="M118">
        <v>3291.5239999999994</v>
      </c>
      <c r="N118">
        <v>9.3627667598090047E-2</v>
      </c>
      <c r="O118">
        <v>8187.2740000000022</v>
      </c>
      <c r="P118">
        <v>0.2148318181211164</v>
      </c>
      <c r="Q118">
        <v>1447.8439999999964</v>
      </c>
      <c r="R118">
        <v>87281</v>
      </c>
      <c r="S118">
        <v>9.3803622781590518E-2</v>
      </c>
    </row>
    <row r="119" spans="3:19" x14ac:dyDescent="0.25">
      <c r="C119" t="s">
        <v>275</v>
      </c>
      <c r="D119" t="s">
        <v>455</v>
      </c>
      <c r="E119" t="s">
        <v>456</v>
      </c>
      <c r="F119">
        <v>27650.670099999945</v>
      </c>
      <c r="G119">
        <v>0.3019901975274657</v>
      </c>
      <c r="H119">
        <v>3503.1865999999995</v>
      </c>
      <c r="I119">
        <v>-0.4954018912015361</v>
      </c>
      <c r="J119">
        <v>7.773872038629847E-3</v>
      </c>
      <c r="K119">
        <v>9401.8610000000026</v>
      </c>
      <c r="L119">
        <v>31.549999999999994</v>
      </c>
      <c r="M119">
        <v>12936.597599999996</v>
      </c>
      <c r="N119">
        <v>-7.6793357032919785E-2</v>
      </c>
      <c r="O119">
        <v>40587.267700000091</v>
      </c>
      <c r="P119">
        <v>0.15141472736560746</v>
      </c>
      <c r="Q119">
        <v>5337.3558000001722</v>
      </c>
      <c r="R119">
        <v>450636</v>
      </c>
      <c r="S119">
        <v>9.0066634046103933E-2</v>
      </c>
    </row>
    <row r="120" spans="3:19" x14ac:dyDescent="0.25">
      <c r="C120" t="s">
        <v>272</v>
      </c>
      <c r="D120" t="s">
        <v>457</v>
      </c>
      <c r="E120" t="s">
        <v>458</v>
      </c>
      <c r="F120">
        <v>5234.8102000000054</v>
      </c>
      <c r="G120">
        <v>0.1328616360707926</v>
      </c>
      <c r="H120">
        <v>1419.89</v>
      </c>
      <c r="I120">
        <v>0.24884780467210899</v>
      </c>
      <c r="J120">
        <v>3.0623054907940399E-3</v>
      </c>
      <c r="K120">
        <v>1189.2750000000003</v>
      </c>
      <c r="L120">
        <v>28.190000000000005</v>
      </c>
      <c r="M120">
        <v>2637.3549999999991</v>
      </c>
      <c r="N120">
        <v>0.48121907521917762</v>
      </c>
      <c r="O120">
        <v>7872.165200000014</v>
      </c>
      <c r="P120">
        <v>0.22975615003422822</v>
      </c>
      <c r="Q120">
        <v>1470.7618000000175</v>
      </c>
      <c r="R120">
        <v>463667</v>
      </c>
      <c r="S120">
        <v>1.6978057959699557E-2</v>
      </c>
    </row>
    <row r="121" spans="3:19" x14ac:dyDescent="0.25">
      <c r="C121" t="s">
        <v>276</v>
      </c>
      <c r="D121" t="s">
        <v>459</v>
      </c>
      <c r="E121" t="s">
        <v>460</v>
      </c>
      <c r="F121">
        <v>25200.499999999964</v>
      </c>
      <c r="G121">
        <v>0.20420771454153086</v>
      </c>
      <c r="H121">
        <v>3346.7824000000014</v>
      </c>
      <c r="I121">
        <v>0.26980794907446937</v>
      </c>
      <c r="J121">
        <v>1.1358501272696424E-2</v>
      </c>
      <c r="K121">
        <v>2498.3995000000023</v>
      </c>
      <c r="L121">
        <v>179.16580000000002</v>
      </c>
      <c r="M121">
        <v>6024.3477000000012</v>
      </c>
      <c r="N121">
        <v>-0.13730867497902288</v>
      </c>
      <c r="O121">
        <v>31224.847699999969</v>
      </c>
      <c r="P121">
        <v>0.11875957968314599</v>
      </c>
      <c r="Q121">
        <v>3314.608299999978</v>
      </c>
      <c r="R121">
        <v>294650</v>
      </c>
      <c r="S121">
        <v>0.10597267164432367</v>
      </c>
    </row>
    <row r="122" spans="3:19" x14ac:dyDescent="0.25">
      <c r="C122" t="s">
        <v>276</v>
      </c>
      <c r="D122" t="s">
        <v>461</v>
      </c>
      <c r="E122" t="s">
        <v>462</v>
      </c>
      <c r="F122">
        <v>18007.259600000052</v>
      </c>
      <c r="G122">
        <v>0.16963151130360377</v>
      </c>
      <c r="H122">
        <v>2283.9429000000009</v>
      </c>
      <c r="I122">
        <v>7.6856977606521548E-2</v>
      </c>
      <c r="J122">
        <v>1.1282686275187848E-2</v>
      </c>
      <c r="K122">
        <v>1778.1019999999987</v>
      </c>
      <c r="L122">
        <v>461.15059999999983</v>
      </c>
      <c r="M122">
        <v>4523.1955000000007</v>
      </c>
      <c r="N122">
        <v>-0.15418767182800697</v>
      </c>
      <c r="O122">
        <v>22530.455100000057</v>
      </c>
      <c r="P122">
        <v>8.614938226610569E-2</v>
      </c>
      <c r="Q122">
        <v>1787.0330000000831</v>
      </c>
      <c r="R122">
        <v>202429</v>
      </c>
      <c r="S122">
        <v>0.1113005305563929</v>
      </c>
    </row>
    <row r="123" spans="3:19" x14ac:dyDescent="0.25">
      <c r="C123" t="s">
        <v>278</v>
      </c>
      <c r="D123" t="s">
        <v>463</v>
      </c>
      <c r="E123" t="s">
        <v>464</v>
      </c>
      <c r="F123">
        <v>18330.885700000039</v>
      </c>
      <c r="G123">
        <v>0.38585556044122082</v>
      </c>
      <c r="H123">
        <v>1469.2736999999995</v>
      </c>
      <c r="I123">
        <v>-0.37159923266414985</v>
      </c>
      <c r="J123">
        <v>2.3449848378447387E-2</v>
      </c>
      <c r="K123">
        <v>3205.3966000000028</v>
      </c>
      <c r="L123">
        <v>842.50040000000035</v>
      </c>
      <c r="M123">
        <v>5517.1707000000051</v>
      </c>
      <c r="N123">
        <v>-0.15091162445433637</v>
      </c>
      <c r="O123">
        <v>23848.056399999976</v>
      </c>
      <c r="P123">
        <v>0.20903407511109173</v>
      </c>
      <c r="Q123">
        <v>4123.1727999999457</v>
      </c>
      <c r="R123">
        <v>62656</v>
      </c>
      <c r="S123">
        <v>0.38061887768130709</v>
      </c>
    </row>
    <row r="124" spans="3:19" x14ac:dyDescent="0.25">
      <c r="C124" t="s">
        <v>278</v>
      </c>
      <c r="D124" t="s">
        <v>465</v>
      </c>
      <c r="E124" t="s">
        <v>466</v>
      </c>
      <c r="F124">
        <v>21253.582399990213</v>
      </c>
      <c r="G124">
        <v>0.12318544568277323</v>
      </c>
      <c r="H124">
        <v>3419.6435999672199</v>
      </c>
      <c r="I124">
        <v>0.26306456049511939</v>
      </c>
      <c r="J124">
        <v>3.1483792442800508E-2</v>
      </c>
      <c r="K124">
        <v>3353.0261000429091</v>
      </c>
      <c r="L124">
        <v>709.43349992728213</v>
      </c>
      <c r="M124">
        <v>7482.1031999374081</v>
      </c>
      <c r="N124">
        <v>9.9412997663441915E-2</v>
      </c>
      <c r="O124">
        <v>28735.685599927503</v>
      </c>
      <c r="P124">
        <v>0.11689721625550464</v>
      </c>
      <c r="Q124">
        <v>3007.5476999456259</v>
      </c>
      <c r="R124">
        <v>108616</v>
      </c>
      <c r="S124">
        <v>0.26456217868387255</v>
      </c>
    </row>
    <row r="125" spans="3:19" x14ac:dyDescent="0.25">
      <c r="C125" t="s">
        <v>277</v>
      </c>
      <c r="D125" t="s">
        <v>467</v>
      </c>
      <c r="E125" t="s">
        <v>468</v>
      </c>
      <c r="F125">
        <v>38950.548699999927</v>
      </c>
      <c r="G125">
        <v>0.19490251216109145</v>
      </c>
      <c r="H125">
        <v>5128.5590000000047</v>
      </c>
      <c r="I125">
        <v>-1.1139090647914074E-2</v>
      </c>
      <c r="J125">
        <v>1.0974334667884963E-2</v>
      </c>
      <c r="K125">
        <v>7107.1989999999996</v>
      </c>
      <c r="L125">
        <v>170.203</v>
      </c>
      <c r="M125">
        <v>12405.961000000003</v>
      </c>
      <c r="N125">
        <v>-0.10920578330181252</v>
      </c>
      <c r="O125">
        <v>51356.509699999893</v>
      </c>
      <c r="P125">
        <v>0.10386860730528147</v>
      </c>
      <c r="Q125">
        <v>4832.3950000001496</v>
      </c>
      <c r="R125">
        <v>467323</v>
      </c>
      <c r="S125">
        <v>0.10989510402869085</v>
      </c>
    </row>
    <row r="126" spans="3:19" x14ac:dyDescent="0.25">
      <c r="C126" t="s">
        <v>275</v>
      </c>
      <c r="D126" t="s">
        <v>469</v>
      </c>
      <c r="E126" t="s">
        <v>470</v>
      </c>
      <c r="F126">
        <v>32100.403899999983</v>
      </c>
      <c r="G126">
        <v>0.21304900910655111</v>
      </c>
      <c r="H126">
        <v>3221.1769000000013</v>
      </c>
      <c r="I126">
        <v>-0.17880254724978395</v>
      </c>
      <c r="J126">
        <v>6.8772725137708724E-3</v>
      </c>
      <c r="K126">
        <v>5320.1113000000005</v>
      </c>
      <c r="L126">
        <v>192.61699999999999</v>
      </c>
      <c r="M126">
        <v>8733.9051999999992</v>
      </c>
      <c r="N126">
        <v>-0.21528233309750566</v>
      </c>
      <c r="O126">
        <v>40834.309100000006</v>
      </c>
      <c r="P126">
        <v>8.6233367021192775E-2</v>
      </c>
      <c r="Q126">
        <v>3241.7343000000401</v>
      </c>
      <c r="R126">
        <v>468380</v>
      </c>
      <c r="S126">
        <v>8.7182008411973197E-2</v>
      </c>
    </row>
    <row r="127" spans="3:19" x14ac:dyDescent="0.25">
      <c r="C127" t="s">
        <v>275</v>
      </c>
      <c r="D127" t="s">
        <v>471</v>
      </c>
      <c r="E127" t="s">
        <v>472</v>
      </c>
      <c r="F127">
        <v>21557.090599999974</v>
      </c>
      <c r="G127">
        <v>3.6710237585265482E-2</v>
      </c>
      <c r="H127">
        <v>2992.4899999999993</v>
      </c>
      <c r="I127">
        <v>-1.4027056440014674E-2</v>
      </c>
      <c r="J127">
        <v>1.0574206975996378E-2</v>
      </c>
      <c r="K127">
        <v>2916.8360000000002</v>
      </c>
      <c r="L127">
        <v>138.46999999999994</v>
      </c>
      <c r="M127">
        <v>6047.7960000000057</v>
      </c>
      <c r="N127">
        <v>0.13499395606591991</v>
      </c>
      <c r="O127">
        <v>27604.886600000002</v>
      </c>
      <c r="P127">
        <v>5.6758415673100471E-2</v>
      </c>
      <c r="Q127">
        <v>1482.656400000018</v>
      </c>
      <c r="R127">
        <v>282999</v>
      </c>
      <c r="S127">
        <v>9.7544113583440228E-2</v>
      </c>
    </row>
    <row r="128" spans="3:19" x14ac:dyDescent="0.25">
      <c r="C128" t="s">
        <v>271</v>
      </c>
      <c r="D128" t="s">
        <v>473</v>
      </c>
      <c r="E128" t="s">
        <v>474</v>
      </c>
      <c r="F128">
        <v>22262.082000000013</v>
      </c>
      <c r="G128">
        <v>6.4407652151522443E-2</v>
      </c>
      <c r="H128">
        <v>2241.949000000001</v>
      </c>
      <c r="I128">
        <v>0.3868040306068814</v>
      </c>
      <c r="J128">
        <v>1.0152283183596584E-2</v>
      </c>
      <c r="K128">
        <v>1752.1579999999983</v>
      </c>
      <c r="L128">
        <v>11.02</v>
      </c>
      <c r="M128">
        <v>4005.1270000000036</v>
      </c>
      <c r="N128">
        <v>0.29522286505208428</v>
      </c>
      <c r="O128">
        <v>26267.20900000001</v>
      </c>
      <c r="P128">
        <v>9.4137605951330361E-2</v>
      </c>
      <c r="Q128">
        <v>2259.9828000000525</v>
      </c>
      <c r="R128">
        <v>220832</v>
      </c>
      <c r="S128">
        <v>0.11894657024344302</v>
      </c>
    </row>
    <row r="129" spans="3:19" x14ac:dyDescent="0.25">
      <c r="C129" t="s">
        <v>267</v>
      </c>
      <c r="D129" t="s">
        <v>475</v>
      </c>
      <c r="E129" t="s">
        <v>476</v>
      </c>
      <c r="F129">
        <v>34127.013999999937</v>
      </c>
      <c r="G129">
        <v>0.36187785907636161</v>
      </c>
      <c r="H129">
        <v>7516.7291000000077</v>
      </c>
      <c r="I129">
        <v>-7.872825894372848E-2</v>
      </c>
      <c r="J129">
        <v>1.8302193323123168E-2</v>
      </c>
      <c r="K129">
        <v>10590.150600000004</v>
      </c>
      <c r="L129">
        <v>1240.7962000000005</v>
      </c>
      <c r="M129">
        <v>19347.675899999998</v>
      </c>
      <c r="N129">
        <v>-0.10014254338078321</v>
      </c>
      <c r="O129">
        <v>53474.689900000005</v>
      </c>
      <c r="P129">
        <v>0.14852087801843039</v>
      </c>
      <c r="Q129">
        <v>6915.0749000000724</v>
      </c>
      <c r="R129">
        <v>410701</v>
      </c>
      <c r="S129">
        <v>0.13020345677268866</v>
      </c>
    </row>
    <row r="130" spans="3:19" x14ac:dyDescent="0.25">
      <c r="C130" t="s">
        <v>267</v>
      </c>
      <c r="D130" t="s">
        <v>477</v>
      </c>
      <c r="E130" t="s">
        <v>478</v>
      </c>
      <c r="F130">
        <v>1239.624</v>
      </c>
      <c r="G130">
        <v>9.3374259102455559E-2</v>
      </c>
      <c r="H130">
        <v>157.51999999999998</v>
      </c>
      <c r="I130">
        <v>0.76236294473036437</v>
      </c>
      <c r="J130">
        <v>7.8898071625344342E-3</v>
      </c>
      <c r="K130">
        <v>85.162999999999997</v>
      </c>
      <c r="L130">
        <v>0</v>
      </c>
      <c r="M130">
        <v>242.68299999999996</v>
      </c>
      <c r="N130">
        <v>0.3368754475844209</v>
      </c>
      <c r="O130">
        <v>1482.3070000000005</v>
      </c>
      <c r="P130">
        <v>0.12698112203392453</v>
      </c>
      <c r="Q130">
        <v>167.01700000000051</v>
      </c>
      <c r="R130">
        <v>19965</v>
      </c>
      <c r="S130">
        <v>7.4245279238667694E-2</v>
      </c>
    </row>
    <row r="131" spans="3:19" x14ac:dyDescent="0.25">
      <c r="C131" t="s">
        <v>273</v>
      </c>
      <c r="D131" t="s">
        <v>479</v>
      </c>
      <c r="E131" t="s">
        <v>480</v>
      </c>
      <c r="F131">
        <v>6211.913700000001</v>
      </c>
      <c r="G131">
        <v>0.48356724640194626</v>
      </c>
      <c r="H131">
        <v>1556.5299999999993</v>
      </c>
      <c r="I131">
        <v>-0.15822747159444339</v>
      </c>
      <c r="J131">
        <v>1.907465503296487E-2</v>
      </c>
      <c r="K131">
        <v>1911.93</v>
      </c>
      <c r="L131">
        <v>79.73</v>
      </c>
      <c r="M131">
        <v>3548.1899999999996</v>
      </c>
      <c r="N131">
        <v>-0.22006488853328232</v>
      </c>
      <c r="O131">
        <v>9760.1036999999924</v>
      </c>
      <c r="P131">
        <v>0.11716574810329639</v>
      </c>
      <c r="Q131">
        <v>1023.6169999999984</v>
      </c>
      <c r="R131">
        <v>81602</v>
      </c>
      <c r="S131">
        <v>0.11960618244650857</v>
      </c>
    </row>
    <row r="132" spans="3:19" x14ac:dyDescent="0.25">
      <c r="C132" t="s">
        <v>273</v>
      </c>
      <c r="D132" t="s">
        <v>481</v>
      </c>
      <c r="E132" t="s">
        <v>482</v>
      </c>
      <c r="F132">
        <v>48.319999999999986</v>
      </c>
      <c r="G132">
        <v>-0.22922316158877032</v>
      </c>
      <c r="H132">
        <v>91.614999999999995</v>
      </c>
      <c r="I132">
        <v>0.9269275585450294</v>
      </c>
      <c r="J132">
        <v>5.3891176470588231</v>
      </c>
      <c r="K132">
        <v>0.1</v>
      </c>
      <c r="L132">
        <v>0.03</v>
      </c>
      <c r="M132">
        <v>91.745000000000005</v>
      </c>
      <c r="N132">
        <v>0.57624998711442066</v>
      </c>
      <c r="O132">
        <v>140.06499999999994</v>
      </c>
      <c r="P132">
        <v>0.15857118514805402</v>
      </c>
      <c r="Q132">
        <v>19.17039999999993</v>
      </c>
      <c r="R132">
        <v>17</v>
      </c>
      <c r="S132">
        <v>8.2391176470588192</v>
      </c>
    </row>
    <row r="133" spans="3:19" x14ac:dyDescent="0.25">
      <c r="C133" t="s">
        <v>273</v>
      </c>
      <c r="D133" t="s">
        <v>483</v>
      </c>
      <c r="E133" t="s">
        <v>484</v>
      </c>
      <c r="F133">
        <v>74.990000000000009</v>
      </c>
      <c r="G133">
        <v>0.31931738212526395</v>
      </c>
      <c r="H133">
        <v>0</v>
      </c>
      <c r="I133">
        <v>-1</v>
      </c>
      <c r="J133">
        <v>0</v>
      </c>
      <c r="K133">
        <v>3.423</v>
      </c>
      <c r="L133">
        <v>10.1</v>
      </c>
      <c r="M133">
        <v>13.523</v>
      </c>
      <c r="N133">
        <v>3.6245210727969379E-2</v>
      </c>
      <c r="O133">
        <v>88.513000000000005</v>
      </c>
      <c r="P133">
        <v>0.26646158248676532</v>
      </c>
      <c r="Q133">
        <v>18.623000000000019</v>
      </c>
      <c r="R133">
        <v>745</v>
      </c>
      <c r="S133">
        <v>0.11880939597315437</v>
      </c>
    </row>
    <row r="134" spans="3:19" x14ac:dyDescent="0.25">
      <c r="C134" t="s">
        <v>273</v>
      </c>
      <c r="D134" t="s">
        <v>485</v>
      </c>
      <c r="E134" t="s">
        <v>486</v>
      </c>
      <c r="F134">
        <v>54.29999999999999</v>
      </c>
      <c r="G134">
        <v>-0.27859705061777607</v>
      </c>
      <c r="H134">
        <v>0.19</v>
      </c>
      <c r="I134" t="s">
        <v>193</v>
      </c>
      <c r="J134">
        <v>1.9133937562940584E-4</v>
      </c>
      <c r="K134">
        <v>0</v>
      </c>
      <c r="L134">
        <v>0</v>
      </c>
      <c r="M134">
        <v>0.19</v>
      </c>
      <c r="N134">
        <v>-0.99194915254237293</v>
      </c>
      <c r="O134">
        <v>54.489999999999988</v>
      </c>
      <c r="P134">
        <v>-0.44887225649843243</v>
      </c>
      <c r="Q134">
        <v>-44.380000000000017</v>
      </c>
      <c r="R134">
        <v>993</v>
      </c>
      <c r="S134">
        <v>5.4874118831822749E-2</v>
      </c>
    </row>
    <row r="135" spans="3:19" x14ac:dyDescent="0.25">
      <c r="C135" t="s">
        <v>273</v>
      </c>
      <c r="D135" t="s">
        <v>487</v>
      </c>
      <c r="E135" t="s">
        <v>488</v>
      </c>
      <c r="F135">
        <v>831.71400000000028</v>
      </c>
      <c r="G135">
        <v>0.21945047211307389</v>
      </c>
      <c r="H135">
        <v>2.9259999999999997</v>
      </c>
      <c r="I135">
        <v>-0.96471723139997589</v>
      </c>
      <c r="J135">
        <v>5.187851279232637E-5</v>
      </c>
      <c r="K135">
        <v>87.250000000000014</v>
      </c>
      <c r="L135">
        <v>1.1399999999999999</v>
      </c>
      <c r="M135">
        <v>91.316000000000017</v>
      </c>
      <c r="N135">
        <v>-0.44854157859774146</v>
      </c>
      <c r="O135">
        <v>923.03000000000031</v>
      </c>
      <c r="P135">
        <v>8.8953906775362857E-2</v>
      </c>
      <c r="Q135">
        <v>75.400000000000773</v>
      </c>
      <c r="R135">
        <v>56401</v>
      </c>
      <c r="S135">
        <v>1.6365489973582035E-2</v>
      </c>
    </row>
    <row r="136" spans="3:19" x14ac:dyDescent="0.25">
      <c r="C136" t="s">
        <v>489</v>
      </c>
      <c r="D136" t="s">
        <v>490</v>
      </c>
      <c r="E136" t="s">
        <v>281</v>
      </c>
      <c r="F136">
        <v>465.08300000000008</v>
      </c>
      <c r="G136">
        <v>0.50147861178369757</v>
      </c>
      <c r="H136">
        <v>258.74999999999994</v>
      </c>
      <c r="I136">
        <v>1.2389028294540094</v>
      </c>
      <c r="J136">
        <v>8.6802643496930437E-3</v>
      </c>
      <c r="K136">
        <v>113.44299999999998</v>
      </c>
      <c r="L136">
        <v>21.220000000000002</v>
      </c>
      <c r="M136">
        <v>393.4129999999999</v>
      </c>
      <c r="N136">
        <v>1.1709138064231324</v>
      </c>
      <c r="O136">
        <v>858.49600000000032</v>
      </c>
      <c r="P136">
        <v>0.74857119579607856</v>
      </c>
      <c r="Q136">
        <v>367.52600000000052</v>
      </c>
      <c r="R136">
        <v>29809</v>
      </c>
      <c r="S136">
        <v>2.8799892649870856E-2</v>
      </c>
    </row>
    <row r="137" spans="3:19" x14ac:dyDescent="0.25">
      <c r="C137" t="s">
        <v>489</v>
      </c>
      <c r="D137" t="s">
        <v>491</v>
      </c>
      <c r="E137" t="s">
        <v>282</v>
      </c>
      <c r="F137">
        <v>499.54900000000009</v>
      </c>
      <c r="G137">
        <v>3.9990423450055879E-2</v>
      </c>
      <c r="H137">
        <v>104.018</v>
      </c>
      <c r="I137">
        <v>7.5232582179036278E-2</v>
      </c>
      <c r="J137">
        <v>4.5156500976774473E-3</v>
      </c>
      <c r="K137">
        <v>62.459999999999987</v>
      </c>
      <c r="L137">
        <v>16.62</v>
      </c>
      <c r="M137">
        <v>183.09799999999996</v>
      </c>
      <c r="N137">
        <v>0.37760890828380056</v>
      </c>
      <c r="O137">
        <v>682.64700000000005</v>
      </c>
      <c r="P137">
        <v>0.11316265796983282</v>
      </c>
      <c r="Q137">
        <v>69.396999999999935</v>
      </c>
      <c r="R137">
        <v>23035</v>
      </c>
      <c r="S137">
        <v>2.9635207293249404E-2</v>
      </c>
    </row>
    <row r="138" spans="3:19" x14ac:dyDescent="0.25">
      <c r="C138" t="s">
        <v>489</v>
      </c>
      <c r="D138" t="s">
        <v>492</v>
      </c>
      <c r="E138" t="s">
        <v>279</v>
      </c>
      <c r="F138">
        <v>3535.6650000000004</v>
      </c>
      <c r="G138">
        <v>2.4115038480364781E-2</v>
      </c>
      <c r="H138">
        <v>30.322000000000003</v>
      </c>
      <c r="I138">
        <v>-0.3523707817172147</v>
      </c>
      <c r="J138">
        <v>9.3661580280471996E-4</v>
      </c>
      <c r="K138">
        <v>83.069000000000017</v>
      </c>
      <c r="L138">
        <v>41.089999999999996</v>
      </c>
      <c r="M138">
        <v>154.48099999999999</v>
      </c>
      <c r="N138">
        <v>-0.28068075991804819</v>
      </c>
      <c r="O138">
        <v>3690.1460000000006</v>
      </c>
      <c r="P138">
        <v>6.2653217603754197E-3</v>
      </c>
      <c r="Q138">
        <v>22.975999999995565</v>
      </c>
      <c r="R138">
        <v>32374</v>
      </c>
      <c r="S138">
        <v>0.11398486439735592</v>
      </c>
    </row>
    <row r="139" spans="3:19" x14ac:dyDescent="0.25">
      <c r="C139" t="s">
        <v>489</v>
      </c>
      <c r="D139" t="s">
        <v>493</v>
      </c>
      <c r="E139" t="s">
        <v>280</v>
      </c>
      <c r="F139">
        <v>1519.7155999999989</v>
      </c>
      <c r="G139">
        <v>0.22362324675115608</v>
      </c>
      <c r="H139">
        <v>184.24860000000001</v>
      </c>
      <c r="I139">
        <v>0.70143688244528635</v>
      </c>
      <c r="J139">
        <v>4.3931473533619456E-3</v>
      </c>
      <c r="K139">
        <v>166.22000000000006</v>
      </c>
      <c r="L139">
        <v>31.019999999999996</v>
      </c>
      <c r="M139">
        <v>381.48860000000019</v>
      </c>
      <c r="N139">
        <v>0.62841422290519566</v>
      </c>
      <c r="O139">
        <v>1901.2041999999974</v>
      </c>
      <c r="P139">
        <v>0.28786059271803666</v>
      </c>
      <c r="Q139">
        <v>424.95420000000058</v>
      </c>
      <c r="R139">
        <v>41940</v>
      </c>
      <c r="S139">
        <v>4.5331525989508757E-2</v>
      </c>
    </row>
    <row r="140" spans="3:19" x14ac:dyDescent="0.25">
      <c r="C140" t="s">
        <v>489</v>
      </c>
      <c r="D140" t="s">
        <v>494</v>
      </c>
      <c r="E140" t="s">
        <v>283</v>
      </c>
      <c r="F140">
        <v>86.62</v>
      </c>
      <c r="G140">
        <v>1.3061767838125666</v>
      </c>
      <c r="H140">
        <v>0</v>
      </c>
      <c r="I140">
        <v>-1</v>
      </c>
      <c r="J140">
        <v>0</v>
      </c>
      <c r="K140">
        <v>0.5</v>
      </c>
      <c r="L140">
        <v>0</v>
      </c>
      <c r="M140">
        <v>0.5</v>
      </c>
      <c r="N140">
        <v>-0.85465116279069764</v>
      </c>
      <c r="O140">
        <v>87.12</v>
      </c>
      <c r="P140">
        <v>1.1248780487804879</v>
      </c>
      <c r="Q140">
        <v>46.120000000000005</v>
      </c>
      <c r="R140">
        <v>20000</v>
      </c>
      <c r="S140">
        <v>4.3560000000000005E-3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tabColor rgb="FF92D050"/>
  </sheetPr>
  <dimension ref="A1:R27"/>
  <sheetViews>
    <sheetView zoomScale="55" zoomScaleNormal="55" workbookViewId="0">
      <selection activeCell="E28" sqref="E28"/>
    </sheetView>
  </sheetViews>
  <sheetFormatPr baseColWidth="10" defaultColWidth="11.28515625" defaultRowHeight="15" x14ac:dyDescent="0.25"/>
  <cols>
    <col min="1" max="1" width="50.28515625" customWidth="1"/>
    <col min="2" max="5" width="16.28515625" customWidth="1"/>
    <col min="6" max="6" width="7.7109375" customWidth="1"/>
    <col min="7" max="7" width="50.28515625" customWidth="1"/>
    <col min="8" max="11" width="16.42578125" customWidth="1"/>
    <col min="12" max="12" width="7.7109375" customWidth="1"/>
    <col min="14" max="14" width="32.7109375" customWidth="1"/>
  </cols>
  <sheetData>
    <row r="1" spans="1:18" x14ac:dyDescent="0.25">
      <c r="A1" s="147"/>
      <c r="B1" s="147"/>
      <c r="C1" s="147"/>
      <c r="D1" s="147"/>
      <c r="E1" s="147"/>
      <c r="F1" s="147"/>
    </row>
    <row r="3" spans="1:18" x14ac:dyDescent="0.25">
      <c r="A3" s="481" t="s">
        <v>510</v>
      </c>
      <c r="B3" s="482"/>
      <c r="C3" s="482"/>
      <c r="D3" s="482"/>
      <c r="E3" s="483"/>
      <c r="G3" s="484" t="s">
        <v>511</v>
      </c>
      <c r="H3" s="484"/>
      <c r="I3" s="484"/>
      <c r="J3" s="484"/>
      <c r="K3" s="484"/>
      <c r="N3" s="485" t="s">
        <v>512</v>
      </c>
      <c r="O3" s="486"/>
      <c r="P3" s="486"/>
      <c r="Q3" s="486"/>
      <c r="R3" s="487"/>
    </row>
    <row r="4" spans="1:18" s="148" customFormat="1" ht="75" x14ac:dyDescent="0.25">
      <c r="A4" s="440" t="s">
        <v>513</v>
      </c>
      <c r="B4" s="440" t="s">
        <v>514</v>
      </c>
      <c r="C4" s="440" t="s">
        <v>515</v>
      </c>
      <c r="D4" s="440" t="s">
        <v>516</v>
      </c>
      <c r="E4" s="440" t="s">
        <v>517</v>
      </c>
      <c r="G4" s="149" t="s">
        <v>518</v>
      </c>
      <c r="H4" s="149" t="s">
        <v>519</v>
      </c>
      <c r="I4" s="149" t="s">
        <v>520</v>
      </c>
      <c r="J4" s="149" t="s">
        <v>521</v>
      </c>
      <c r="K4" s="149" t="s">
        <v>522</v>
      </c>
      <c r="N4" s="322" t="s">
        <v>523</v>
      </c>
      <c r="O4" s="323" t="s">
        <v>524</v>
      </c>
      <c r="P4" s="323" t="s">
        <v>525</v>
      </c>
      <c r="Q4" s="323" t="s">
        <v>526</v>
      </c>
      <c r="R4" s="324" t="s">
        <v>527</v>
      </c>
    </row>
    <row r="5" spans="1:18" ht="14.85" customHeight="1" x14ac:dyDescent="0.25">
      <c r="A5" s="150" t="s">
        <v>276</v>
      </c>
      <c r="B5" s="151">
        <v>11977</v>
      </c>
      <c r="C5" s="152">
        <v>10691</v>
      </c>
      <c r="D5" s="153">
        <v>1286</v>
      </c>
      <c r="E5" s="154">
        <v>0.12028809278832663</v>
      </c>
      <c r="G5" s="155" t="s">
        <v>266</v>
      </c>
      <c r="H5" s="156">
        <v>3470</v>
      </c>
      <c r="I5" s="157">
        <v>3085</v>
      </c>
      <c r="J5" s="157">
        <v>385</v>
      </c>
      <c r="K5" s="158">
        <v>10742</v>
      </c>
      <c r="N5" s="325" t="s">
        <v>276</v>
      </c>
      <c r="O5" s="122">
        <v>556633.93550000596</v>
      </c>
      <c r="P5" s="122">
        <v>503894.99770001002</v>
      </c>
      <c r="Q5" s="326">
        <v>52738.93779999594</v>
      </c>
      <c r="R5" s="327">
        <v>0.10466255477970364</v>
      </c>
    </row>
    <row r="6" spans="1:18" ht="14.85" customHeight="1" x14ac:dyDescent="0.25">
      <c r="A6" s="150" t="s">
        <v>275</v>
      </c>
      <c r="B6" s="151">
        <v>8013</v>
      </c>
      <c r="C6" s="152">
        <v>7005</v>
      </c>
      <c r="D6" s="153">
        <v>1008</v>
      </c>
      <c r="E6" s="154">
        <v>0.14389721627408994</v>
      </c>
      <c r="G6" s="155" t="s">
        <v>273</v>
      </c>
      <c r="H6" s="156">
        <v>3281</v>
      </c>
      <c r="I6" s="157">
        <v>2984</v>
      </c>
      <c r="J6" s="157">
        <v>297</v>
      </c>
      <c r="K6" s="158">
        <v>3881</v>
      </c>
      <c r="N6" s="325" t="s">
        <v>275</v>
      </c>
      <c r="O6" s="122">
        <v>329364.81573600159</v>
      </c>
      <c r="P6" s="122">
        <v>293245.5814999998</v>
      </c>
      <c r="Q6" s="326">
        <v>36119.234236001794</v>
      </c>
      <c r="R6" s="327">
        <v>0.12317060005216761</v>
      </c>
    </row>
    <row r="7" spans="1:18" ht="14.85" customHeight="1" x14ac:dyDescent="0.25">
      <c r="A7" s="150" t="s">
        <v>266</v>
      </c>
      <c r="B7" s="151">
        <v>7272</v>
      </c>
      <c r="C7" s="152">
        <v>6562</v>
      </c>
      <c r="D7" s="153">
        <v>710</v>
      </c>
      <c r="E7" s="154">
        <v>0.10819871990246877</v>
      </c>
      <c r="G7" s="155" t="s">
        <v>276</v>
      </c>
      <c r="H7" s="156">
        <v>3064</v>
      </c>
      <c r="I7" s="157">
        <v>2804</v>
      </c>
      <c r="J7" s="157">
        <v>260</v>
      </c>
      <c r="K7" s="158">
        <v>15041</v>
      </c>
      <c r="N7" s="325" t="s">
        <v>266</v>
      </c>
      <c r="O7" s="122">
        <v>298109.14950000111</v>
      </c>
      <c r="P7" s="122">
        <v>274130.52619999892</v>
      </c>
      <c r="Q7" s="326">
        <v>23978.623300002189</v>
      </c>
      <c r="R7" s="327">
        <v>8.7471554636377763E-2</v>
      </c>
    </row>
    <row r="8" spans="1:18" ht="14.85" customHeight="1" x14ac:dyDescent="0.25">
      <c r="A8" s="150" t="s">
        <v>278</v>
      </c>
      <c r="B8" s="151">
        <v>4479</v>
      </c>
      <c r="C8" s="152">
        <v>4040</v>
      </c>
      <c r="D8" s="153">
        <v>439</v>
      </c>
      <c r="E8" s="154">
        <v>0.10866336633663366</v>
      </c>
      <c r="G8" s="155" t="s">
        <v>275</v>
      </c>
      <c r="H8" s="156">
        <v>2903</v>
      </c>
      <c r="I8" s="157">
        <v>2571</v>
      </c>
      <c r="J8" s="157">
        <v>332</v>
      </c>
      <c r="K8" s="158">
        <v>10916</v>
      </c>
      <c r="N8" s="325" t="s">
        <v>277</v>
      </c>
      <c r="O8" s="122">
        <v>243613.04310000123</v>
      </c>
      <c r="P8" s="122">
        <v>222066.50669999741</v>
      </c>
      <c r="Q8" s="326">
        <v>21546.536400003824</v>
      </c>
      <c r="R8" s="327">
        <v>9.7027402827173287E-2</v>
      </c>
    </row>
    <row r="9" spans="1:18" ht="14.85" customHeight="1" x14ac:dyDescent="0.25">
      <c r="A9" s="150" t="s">
        <v>277</v>
      </c>
      <c r="B9" s="151">
        <v>3994</v>
      </c>
      <c r="C9" s="152">
        <v>3638</v>
      </c>
      <c r="D9" s="153">
        <v>356</v>
      </c>
      <c r="E9" s="154">
        <v>9.7855964815832877E-2</v>
      </c>
      <c r="G9" s="155" t="s">
        <v>278</v>
      </c>
      <c r="H9" s="156">
        <v>2452</v>
      </c>
      <c r="I9" s="157">
        <v>2211</v>
      </c>
      <c r="J9" s="157">
        <v>241</v>
      </c>
      <c r="K9" s="158">
        <v>6931</v>
      </c>
      <c r="N9" s="325" t="s">
        <v>267</v>
      </c>
      <c r="O9" s="122">
        <v>218964.35609999942</v>
      </c>
      <c r="P9" s="122">
        <v>195861.7113999993</v>
      </c>
      <c r="Q9" s="326">
        <v>23102.644700000121</v>
      </c>
      <c r="R9" s="327">
        <v>0.11795385905118873</v>
      </c>
    </row>
    <row r="10" spans="1:18" ht="14.85" customHeight="1" x14ac:dyDescent="0.25">
      <c r="A10" s="150" t="s">
        <v>268</v>
      </c>
      <c r="B10" s="151">
        <v>3651</v>
      </c>
      <c r="C10" s="152">
        <v>3352</v>
      </c>
      <c r="D10" s="153">
        <v>299</v>
      </c>
      <c r="E10" s="154">
        <v>8.920047732696898E-2</v>
      </c>
      <c r="G10" s="155" t="s">
        <v>268</v>
      </c>
      <c r="H10" s="156">
        <v>1958</v>
      </c>
      <c r="I10" s="157">
        <v>1768</v>
      </c>
      <c r="J10" s="157">
        <v>190</v>
      </c>
      <c r="K10" s="158">
        <v>5609</v>
      </c>
      <c r="N10" s="325" t="s">
        <v>271</v>
      </c>
      <c r="O10" s="122">
        <v>210455.91719999883</v>
      </c>
      <c r="P10" s="122">
        <v>176438.64139999944</v>
      </c>
      <c r="Q10" s="326">
        <v>34017.275799999392</v>
      </c>
      <c r="R10" s="327">
        <v>0.19279946575240123</v>
      </c>
    </row>
    <row r="11" spans="1:18" ht="14.85" customHeight="1" x14ac:dyDescent="0.25">
      <c r="A11" s="150" t="s">
        <v>271</v>
      </c>
      <c r="B11" s="151">
        <v>3628</v>
      </c>
      <c r="C11" s="152">
        <v>2980</v>
      </c>
      <c r="D11" s="153">
        <v>648</v>
      </c>
      <c r="E11" s="154">
        <v>0.2174496644295302</v>
      </c>
      <c r="G11" s="155" t="s">
        <v>277</v>
      </c>
      <c r="H11" s="156">
        <v>1911</v>
      </c>
      <c r="I11" s="157">
        <v>1700</v>
      </c>
      <c r="J11" s="157">
        <v>211</v>
      </c>
      <c r="K11" s="158">
        <v>5905</v>
      </c>
      <c r="N11" s="325" t="s">
        <v>278</v>
      </c>
      <c r="O11" s="122">
        <v>187136.09809992503</v>
      </c>
      <c r="P11" s="122">
        <v>169137.18179998064</v>
      </c>
      <c r="Q11" s="326">
        <v>17998.916299944394</v>
      </c>
      <c r="R11" s="327">
        <v>0.10641608254552611</v>
      </c>
    </row>
    <row r="12" spans="1:18" ht="14.85" customHeight="1" x14ac:dyDescent="0.25">
      <c r="A12" s="150" t="s">
        <v>267</v>
      </c>
      <c r="B12" s="151">
        <v>3023</v>
      </c>
      <c r="C12" s="152">
        <v>2672</v>
      </c>
      <c r="D12" s="153">
        <v>351</v>
      </c>
      <c r="E12" s="154">
        <v>0.13136227544910178</v>
      </c>
      <c r="G12" s="155" t="s">
        <v>271</v>
      </c>
      <c r="H12" s="156">
        <v>1649</v>
      </c>
      <c r="I12" s="157">
        <v>1454</v>
      </c>
      <c r="J12" s="157">
        <v>195</v>
      </c>
      <c r="K12" s="158">
        <v>5277</v>
      </c>
      <c r="N12" s="325" t="s">
        <v>268</v>
      </c>
      <c r="O12" s="122">
        <v>154698.47426599762</v>
      </c>
      <c r="P12" s="122">
        <v>141589.05516600012</v>
      </c>
      <c r="Q12" s="326">
        <v>13109.419099997496</v>
      </c>
      <c r="R12" s="327">
        <v>9.2587799845319327E-2</v>
      </c>
    </row>
    <row r="13" spans="1:18" ht="14.85" customHeight="1" x14ac:dyDescent="0.25">
      <c r="A13" s="150" t="s">
        <v>274</v>
      </c>
      <c r="B13" s="151">
        <v>2188</v>
      </c>
      <c r="C13" s="152">
        <v>2004</v>
      </c>
      <c r="D13" s="153">
        <v>184</v>
      </c>
      <c r="E13" s="154">
        <v>9.1816367265469059E-2</v>
      </c>
      <c r="G13" s="155" t="s">
        <v>272</v>
      </c>
      <c r="H13" s="156">
        <v>1506</v>
      </c>
      <c r="I13" s="157">
        <v>1356</v>
      </c>
      <c r="J13" s="157">
        <v>150</v>
      </c>
      <c r="K13" s="158">
        <v>2856</v>
      </c>
      <c r="N13" s="325" t="s">
        <v>274</v>
      </c>
      <c r="O13" s="122">
        <v>123386.8075999998</v>
      </c>
      <c r="P13" s="122">
        <v>110526.12739999982</v>
      </c>
      <c r="Q13" s="326">
        <v>12860.680199999973</v>
      </c>
      <c r="R13" s="327">
        <v>0.11635873347354785</v>
      </c>
    </row>
    <row r="14" spans="1:18" ht="14.85" customHeight="1" x14ac:dyDescent="0.25">
      <c r="A14" s="150" t="s">
        <v>269</v>
      </c>
      <c r="B14" s="151">
        <v>1720</v>
      </c>
      <c r="C14" s="152">
        <v>1464</v>
      </c>
      <c r="D14" s="153">
        <v>256</v>
      </c>
      <c r="E14" s="154">
        <v>0.17486338797814208</v>
      </c>
      <c r="G14" s="155" t="s">
        <v>267</v>
      </c>
      <c r="H14" s="156">
        <v>1161</v>
      </c>
      <c r="I14" s="157">
        <v>1023</v>
      </c>
      <c r="J14" s="157">
        <v>138</v>
      </c>
      <c r="K14" s="158">
        <v>4184</v>
      </c>
      <c r="N14" s="325" t="s">
        <v>269</v>
      </c>
      <c r="O14" s="122">
        <v>99488.476200000237</v>
      </c>
      <c r="P14" s="122">
        <v>85957.897199999861</v>
      </c>
      <c r="Q14" s="326">
        <v>13530.579000000376</v>
      </c>
      <c r="R14" s="327">
        <v>0.15740937645925102</v>
      </c>
    </row>
    <row r="15" spans="1:18" ht="14.85" customHeight="1" x14ac:dyDescent="0.25">
      <c r="A15" s="150" t="s">
        <v>272</v>
      </c>
      <c r="B15" s="151">
        <v>1350</v>
      </c>
      <c r="C15" s="152">
        <v>1186</v>
      </c>
      <c r="D15" s="153">
        <v>164</v>
      </c>
      <c r="E15" s="154">
        <v>0.13827993254637436</v>
      </c>
      <c r="G15" s="155" t="s">
        <v>274</v>
      </c>
      <c r="H15" s="156">
        <v>1114</v>
      </c>
      <c r="I15" s="157">
        <v>971</v>
      </c>
      <c r="J15" s="157">
        <v>143</v>
      </c>
      <c r="K15" s="158">
        <v>3302</v>
      </c>
      <c r="N15" s="325" t="s">
        <v>272</v>
      </c>
      <c r="O15" s="122">
        <v>52651.344200000087</v>
      </c>
      <c r="P15" s="122">
        <v>45185.223000000035</v>
      </c>
      <c r="Q15" s="326">
        <v>7466.1212000000523</v>
      </c>
      <c r="R15" s="327">
        <v>0.16523369155442802</v>
      </c>
    </row>
    <row r="16" spans="1:18" ht="14.85" customHeight="1" x14ac:dyDescent="0.25">
      <c r="A16" s="150" t="s">
        <v>273</v>
      </c>
      <c r="B16" s="151">
        <v>600</v>
      </c>
      <c r="C16" s="152">
        <v>513</v>
      </c>
      <c r="D16" s="153">
        <v>87</v>
      </c>
      <c r="E16" s="154">
        <v>0.16959064327485379</v>
      </c>
      <c r="G16" s="155" t="s">
        <v>269</v>
      </c>
      <c r="H16" s="156">
        <v>939</v>
      </c>
      <c r="I16" s="157">
        <v>813</v>
      </c>
      <c r="J16" s="157">
        <v>126</v>
      </c>
      <c r="K16" s="158">
        <v>2659</v>
      </c>
      <c r="N16" s="325" t="s">
        <v>273</v>
      </c>
      <c r="O16" s="122">
        <v>35558.464099999954</v>
      </c>
      <c r="P16" s="122">
        <v>30978.803099999921</v>
      </c>
      <c r="Q16" s="326">
        <v>4579.6610000000328</v>
      </c>
      <c r="R16" s="327">
        <v>0.14783208328665365</v>
      </c>
    </row>
    <row r="17" spans="1:18" ht="14.85" customHeight="1" x14ac:dyDescent="0.25">
      <c r="A17" s="150" t="s">
        <v>270</v>
      </c>
      <c r="B17" s="151">
        <v>560</v>
      </c>
      <c r="C17" s="152">
        <v>528</v>
      </c>
      <c r="D17" s="153">
        <v>32</v>
      </c>
      <c r="E17" s="154">
        <v>6.0606060606060608E-2</v>
      </c>
      <c r="G17" s="155" t="s">
        <v>270</v>
      </c>
      <c r="H17" s="156">
        <v>131</v>
      </c>
      <c r="I17" s="157">
        <v>123</v>
      </c>
      <c r="J17" s="157">
        <v>8</v>
      </c>
      <c r="K17" s="158">
        <v>691</v>
      </c>
      <c r="N17" s="325" t="s">
        <v>270</v>
      </c>
      <c r="O17" s="122">
        <v>31396.558299999968</v>
      </c>
      <c r="P17" s="122">
        <v>28346.545200000004</v>
      </c>
      <c r="Q17" s="326">
        <v>3050.0130999999637</v>
      </c>
      <c r="R17" s="327">
        <v>0.1075973484063223</v>
      </c>
    </row>
    <row r="18" spans="1:18" ht="14.85" customHeight="1" x14ac:dyDescent="0.25">
      <c r="A18" s="150" t="s">
        <v>280</v>
      </c>
      <c r="B18" s="151">
        <v>402</v>
      </c>
      <c r="C18" s="152">
        <v>341</v>
      </c>
      <c r="D18" s="153">
        <v>61</v>
      </c>
      <c r="E18" s="154">
        <v>0.17888563049853373</v>
      </c>
      <c r="G18" s="155" t="s">
        <v>280</v>
      </c>
      <c r="H18" s="156">
        <v>112</v>
      </c>
      <c r="I18" s="157">
        <v>91</v>
      </c>
      <c r="J18" s="157">
        <v>21</v>
      </c>
      <c r="K18" s="158">
        <v>514</v>
      </c>
      <c r="N18" s="325" t="s">
        <v>279</v>
      </c>
      <c r="O18" s="122">
        <v>3690.1459999999993</v>
      </c>
      <c r="P18" s="122">
        <v>3667.1700000000069</v>
      </c>
      <c r="Q18" s="326">
        <v>22.975999999992382</v>
      </c>
      <c r="R18" s="327">
        <v>6.2653217603744413E-3</v>
      </c>
    </row>
    <row r="19" spans="1:18" s="77" customFormat="1" ht="14.85" customHeight="1" x14ac:dyDescent="0.25">
      <c r="A19" s="150" t="s">
        <v>281</v>
      </c>
      <c r="B19" s="151">
        <v>181</v>
      </c>
      <c r="C19" s="152">
        <v>102</v>
      </c>
      <c r="D19" s="153">
        <v>79</v>
      </c>
      <c r="E19" s="154">
        <v>0.77450980392156865</v>
      </c>
      <c r="F19"/>
      <c r="G19" s="155" t="s">
        <v>282</v>
      </c>
      <c r="H19" s="156">
        <v>53</v>
      </c>
      <c r="I19" s="157">
        <v>52</v>
      </c>
      <c r="J19" s="157">
        <v>1</v>
      </c>
      <c r="K19" s="158">
        <v>160</v>
      </c>
      <c r="N19" s="325" t="s">
        <v>280</v>
      </c>
      <c r="O19" s="122">
        <v>1901.2041999999983</v>
      </c>
      <c r="P19" s="122">
        <v>1476.2499999999959</v>
      </c>
      <c r="Q19" s="326">
        <v>424.9542000000024</v>
      </c>
      <c r="R19" s="327">
        <v>0.28786059271803799</v>
      </c>
    </row>
    <row r="20" spans="1:18" x14ac:dyDescent="0.25">
      <c r="A20" s="150" t="s">
        <v>282</v>
      </c>
      <c r="B20" s="151">
        <v>107</v>
      </c>
      <c r="C20" s="152">
        <v>80</v>
      </c>
      <c r="D20" s="153">
        <v>27</v>
      </c>
      <c r="E20" s="154">
        <v>0.33750000000000002</v>
      </c>
      <c r="G20" s="155" t="s">
        <v>281</v>
      </c>
      <c r="H20" s="156">
        <v>37</v>
      </c>
      <c r="I20" s="157">
        <v>27</v>
      </c>
      <c r="J20" s="157">
        <v>10</v>
      </c>
      <c r="K20" s="158">
        <v>218</v>
      </c>
      <c r="N20" s="325" t="s">
        <v>281</v>
      </c>
      <c r="O20" s="122">
        <v>858.49599999999998</v>
      </c>
      <c r="P20" s="122">
        <v>490.96999999999957</v>
      </c>
      <c r="Q20" s="326">
        <v>367.52600000000041</v>
      </c>
      <c r="R20" s="327">
        <v>0.74857119579607867</v>
      </c>
    </row>
    <row r="21" spans="1:18" x14ac:dyDescent="0.25">
      <c r="A21" s="150" t="s">
        <v>279</v>
      </c>
      <c r="B21" s="151">
        <v>98</v>
      </c>
      <c r="C21" s="152">
        <v>85</v>
      </c>
      <c r="D21" s="153">
        <v>13</v>
      </c>
      <c r="E21" s="154">
        <v>0.15294117647058825</v>
      </c>
      <c r="G21" s="155" t="s">
        <v>279</v>
      </c>
      <c r="H21" s="156">
        <v>22</v>
      </c>
      <c r="I21" s="157">
        <v>19</v>
      </c>
      <c r="J21" s="157">
        <v>3</v>
      </c>
      <c r="K21" s="158">
        <v>120</v>
      </c>
      <c r="N21" s="325" t="s">
        <v>282</v>
      </c>
      <c r="O21" s="122">
        <v>682.64700000000005</v>
      </c>
      <c r="P21" s="122">
        <v>613.25000000000011</v>
      </c>
      <c r="Q21" s="326">
        <v>69.396999999999935</v>
      </c>
      <c r="R21" s="327">
        <v>0.11316265796983273</v>
      </c>
    </row>
    <row r="22" spans="1:18" x14ac:dyDescent="0.25">
      <c r="A22" s="150" t="s">
        <v>283</v>
      </c>
      <c r="B22" s="151">
        <v>12</v>
      </c>
      <c r="C22" s="152">
        <v>11</v>
      </c>
      <c r="D22" s="153">
        <v>1</v>
      </c>
      <c r="E22" s="154">
        <v>9.0909090909090912E-2</v>
      </c>
      <c r="G22" s="155" t="s">
        <v>283</v>
      </c>
      <c r="H22" s="156">
        <v>0</v>
      </c>
      <c r="I22" s="157">
        <v>0</v>
      </c>
      <c r="J22" s="157">
        <v>0</v>
      </c>
      <c r="K22" s="158">
        <v>12</v>
      </c>
      <c r="N22" s="325" t="s">
        <v>283</v>
      </c>
      <c r="O22" s="122">
        <v>87.12</v>
      </c>
      <c r="P22" s="122">
        <v>41</v>
      </c>
      <c r="Q22" s="326">
        <v>46.120000000000005</v>
      </c>
      <c r="R22" s="327">
        <v>1.1248780487804879</v>
      </c>
    </row>
    <row r="23" spans="1:18" x14ac:dyDescent="0.25">
      <c r="A23" s="150"/>
      <c r="B23" s="151"/>
      <c r="C23" s="152"/>
      <c r="D23" s="153"/>
      <c r="E23" s="154"/>
      <c r="G23" s="155"/>
      <c r="H23" s="156"/>
      <c r="I23" s="157"/>
      <c r="J23" s="157"/>
      <c r="K23" s="158"/>
      <c r="N23" s="77"/>
      <c r="O23" s="159"/>
      <c r="P23" s="159"/>
      <c r="Q23" s="159"/>
      <c r="R23" s="77"/>
    </row>
    <row r="24" spans="1:18" x14ac:dyDescent="0.25">
      <c r="A24" s="150" t="s">
        <v>226</v>
      </c>
      <c r="B24" s="151">
        <v>53255</v>
      </c>
      <c r="C24" s="152">
        <v>47261</v>
      </c>
      <c r="D24" s="153">
        <v>5994</v>
      </c>
      <c r="E24" s="154">
        <v>0.12682761685110344</v>
      </c>
      <c r="G24" s="155" t="s">
        <v>226</v>
      </c>
      <c r="H24" s="156">
        <v>25763</v>
      </c>
      <c r="I24" s="157">
        <v>23059</v>
      </c>
      <c r="J24" s="157">
        <v>2704</v>
      </c>
      <c r="K24" s="158">
        <v>79018</v>
      </c>
      <c r="N24" s="328" t="s">
        <v>226</v>
      </c>
      <c r="O24" s="122">
        <v>2548677.0531020057</v>
      </c>
      <c r="P24" s="122">
        <v>2283661.0777662075</v>
      </c>
      <c r="Q24" s="326">
        <v>265015.97533579823</v>
      </c>
      <c r="R24" s="327">
        <v>0.11604873328884119</v>
      </c>
    </row>
    <row r="25" spans="1:18" x14ac:dyDescent="0.25">
      <c r="A25" s="77"/>
      <c r="B25" s="159"/>
      <c r="C25" s="77"/>
      <c r="D25" s="77"/>
      <c r="E25" s="77"/>
      <c r="G25" s="77"/>
      <c r="H25" s="77"/>
      <c r="I25" s="77"/>
      <c r="J25" s="77"/>
      <c r="K25" s="77"/>
    </row>
    <row r="27" spans="1:18" x14ac:dyDescent="0.25">
      <c r="E27" s="78" t="s">
        <v>219</v>
      </c>
    </row>
  </sheetData>
  <sortState ref="A5:E22">
    <sortCondition descending="1" ref="B5:B22"/>
  </sortState>
  <mergeCells count="3">
    <mergeCell ref="A3:E3"/>
    <mergeCell ref="G3:K3"/>
    <mergeCell ref="N3:R3"/>
  </mergeCells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tabColor rgb="FF92D050"/>
  </sheetPr>
  <dimension ref="B1:X107"/>
  <sheetViews>
    <sheetView topLeftCell="K1" zoomScaleNormal="100" workbookViewId="0">
      <selection activeCell="M19" sqref="M19"/>
    </sheetView>
  </sheetViews>
  <sheetFormatPr baseColWidth="10" defaultColWidth="11.42578125" defaultRowHeight="15" x14ac:dyDescent="0.25"/>
  <cols>
    <col min="1" max="1" width="3.42578125" customWidth="1"/>
    <col min="2" max="2" width="5.140625" customWidth="1"/>
    <col min="3" max="3" width="3.140625" customWidth="1"/>
    <col min="4" max="4" width="3.85546875" bestFit="1" customWidth="1"/>
    <col min="5" max="5" width="23.140625" customWidth="1"/>
    <col min="6" max="6" width="6.28515625" bestFit="1" customWidth="1"/>
    <col min="7" max="7" width="1.85546875" customWidth="1"/>
    <col min="8" max="8" width="3.85546875" bestFit="1" customWidth="1"/>
    <col min="9" max="9" width="23.140625" customWidth="1"/>
    <col min="10" max="10" width="8.7109375" bestFit="1" customWidth="1"/>
    <col min="11" max="11" width="0.85546875" customWidth="1"/>
    <col min="12" max="12" width="4.140625" customWidth="1"/>
    <col min="13" max="13" width="28.42578125" bestFit="1" customWidth="1"/>
    <col min="14" max="14" width="7.28515625" bestFit="1" customWidth="1"/>
    <col min="15" max="15" width="0.85546875" customWidth="1"/>
    <col min="16" max="16" width="3.85546875" bestFit="1" customWidth="1"/>
    <col min="17" max="17" width="23.140625" customWidth="1"/>
    <col min="18" max="18" width="6.85546875" customWidth="1"/>
    <col min="19" max="19" width="0.85546875" customWidth="1"/>
    <col min="20" max="20" width="3.85546875" bestFit="1" customWidth="1"/>
    <col min="21" max="21" width="23.140625" customWidth="1"/>
    <col min="22" max="22" width="6.5703125" customWidth="1"/>
    <col min="23" max="23" width="5.85546875" customWidth="1"/>
    <col min="24" max="24" width="4.42578125" customWidth="1"/>
  </cols>
  <sheetData>
    <row r="1" spans="2:24" ht="18.75" x14ac:dyDescent="0.3">
      <c r="B1" s="301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302" t="s">
        <v>246</v>
      </c>
      <c r="W1" s="77"/>
      <c r="X1" s="77"/>
    </row>
    <row r="2" spans="2:24" x14ac:dyDescent="0.25">
      <c r="B2" s="77"/>
      <c r="C2" s="77"/>
      <c r="D2" s="488" t="s">
        <v>528</v>
      </c>
      <c r="E2" s="489"/>
      <c r="F2" s="489"/>
      <c r="G2" s="216"/>
      <c r="H2" s="490" t="s">
        <v>529</v>
      </c>
      <c r="I2" s="490"/>
      <c r="J2" s="490"/>
      <c r="K2" s="217"/>
      <c r="L2" s="491" t="s">
        <v>530</v>
      </c>
      <c r="M2" s="491"/>
      <c r="N2" s="491"/>
      <c r="O2" s="216"/>
      <c r="P2" s="492" t="s">
        <v>531</v>
      </c>
      <c r="Q2" s="493"/>
      <c r="R2" s="493"/>
      <c r="S2" s="217"/>
      <c r="T2" s="494" t="s">
        <v>532</v>
      </c>
      <c r="U2" s="494"/>
      <c r="V2" s="495"/>
      <c r="W2" s="77"/>
    </row>
    <row r="3" spans="2:24" x14ac:dyDescent="0.25">
      <c r="B3" s="221"/>
      <c r="C3" s="221"/>
      <c r="D3" s="496" t="s">
        <v>226</v>
      </c>
      <c r="E3" s="496"/>
      <c r="F3" s="218">
        <v>53255</v>
      </c>
      <c r="G3" s="219"/>
      <c r="H3" s="497" t="s">
        <v>226</v>
      </c>
      <c r="I3" s="497"/>
      <c r="J3" s="220">
        <v>2548677.0531020057</v>
      </c>
      <c r="K3" s="221"/>
      <c r="L3" s="498" t="s">
        <v>226</v>
      </c>
      <c r="M3" s="498"/>
      <c r="N3" s="222">
        <v>592592.16799994011</v>
      </c>
      <c r="O3" s="219"/>
      <c r="P3" s="499" t="s">
        <v>226</v>
      </c>
      <c r="Q3" s="499"/>
      <c r="R3" s="223">
        <v>9.4903701426700141E-2</v>
      </c>
      <c r="S3" s="219"/>
      <c r="T3" s="500" t="s">
        <v>226</v>
      </c>
      <c r="U3" s="500"/>
      <c r="V3" s="224">
        <v>25763</v>
      </c>
      <c r="W3" s="221"/>
      <c r="X3" s="219"/>
    </row>
    <row r="4" spans="2:24" x14ac:dyDescent="0.25">
      <c r="B4" s="77"/>
      <c r="C4" s="77"/>
      <c r="D4" s="303" t="s">
        <v>361</v>
      </c>
      <c r="E4" s="304" t="s">
        <v>362</v>
      </c>
      <c r="F4" s="225">
        <v>1785</v>
      </c>
      <c r="G4" s="226"/>
      <c r="H4" s="227" t="s">
        <v>361</v>
      </c>
      <c r="I4" s="228" t="s">
        <v>362</v>
      </c>
      <c r="J4" s="228">
        <v>103318.90460000008</v>
      </c>
      <c r="K4" s="226"/>
      <c r="L4" s="305" t="s">
        <v>361</v>
      </c>
      <c r="M4" s="306" t="s">
        <v>362</v>
      </c>
      <c r="N4" s="229">
        <v>27813.885300000045</v>
      </c>
      <c r="O4" s="226"/>
      <c r="P4" s="307" t="s">
        <v>305</v>
      </c>
      <c r="Q4" s="307" t="s">
        <v>306</v>
      </c>
      <c r="R4" s="233">
        <v>0.38752776384215304</v>
      </c>
      <c r="S4" s="226"/>
      <c r="T4" s="308" t="s">
        <v>447</v>
      </c>
      <c r="U4" s="309" t="s">
        <v>448</v>
      </c>
      <c r="V4" s="230">
        <v>1002</v>
      </c>
      <c r="W4" s="77"/>
    </row>
    <row r="5" spans="2:24" x14ac:dyDescent="0.25">
      <c r="B5" s="77"/>
      <c r="C5" s="77"/>
      <c r="D5" s="310" t="s">
        <v>345</v>
      </c>
      <c r="E5" s="311" t="s">
        <v>346</v>
      </c>
      <c r="F5" s="225">
        <v>1605</v>
      </c>
      <c r="G5" s="231"/>
      <c r="H5" s="125" t="s">
        <v>385</v>
      </c>
      <c r="I5" s="108" t="s">
        <v>386</v>
      </c>
      <c r="J5" s="108">
        <v>82098.726299999573</v>
      </c>
      <c r="K5" s="231"/>
      <c r="L5" s="312" t="s">
        <v>475</v>
      </c>
      <c r="M5" s="313" t="s">
        <v>476</v>
      </c>
      <c r="N5" s="232">
        <v>19347.67589999998</v>
      </c>
      <c r="O5" s="231"/>
      <c r="P5" s="307" t="s">
        <v>463</v>
      </c>
      <c r="Q5" s="307" t="s">
        <v>464</v>
      </c>
      <c r="R5" s="233">
        <v>0.38061887768130653</v>
      </c>
      <c r="S5" s="231"/>
      <c r="T5" s="314" t="s">
        <v>321</v>
      </c>
      <c r="U5" s="315" t="s">
        <v>322</v>
      </c>
      <c r="V5" s="230">
        <v>822</v>
      </c>
      <c r="W5" s="77"/>
    </row>
    <row r="6" spans="2:24" x14ac:dyDescent="0.25">
      <c r="B6" s="77"/>
      <c r="C6" s="77"/>
      <c r="D6" s="310" t="s">
        <v>363</v>
      </c>
      <c r="E6" s="311" t="s">
        <v>364</v>
      </c>
      <c r="F6" s="225">
        <v>1431</v>
      </c>
      <c r="G6" s="231"/>
      <c r="H6" s="125" t="s">
        <v>319</v>
      </c>
      <c r="I6" s="108" t="s">
        <v>320</v>
      </c>
      <c r="J6" s="108">
        <v>74188.738800000239</v>
      </c>
      <c r="K6" s="231"/>
      <c r="L6" s="312" t="s">
        <v>335</v>
      </c>
      <c r="M6" s="313" t="s">
        <v>336</v>
      </c>
      <c r="N6" s="232">
        <v>16270.341599999976</v>
      </c>
      <c r="O6" s="231"/>
      <c r="P6" s="307" t="s">
        <v>429</v>
      </c>
      <c r="Q6" s="307" t="s">
        <v>430</v>
      </c>
      <c r="R6" s="233">
        <v>0.36201754634273769</v>
      </c>
      <c r="S6" s="231"/>
      <c r="T6" s="314" t="s">
        <v>363</v>
      </c>
      <c r="U6" s="315" t="s">
        <v>364</v>
      </c>
      <c r="V6" s="230">
        <v>777</v>
      </c>
      <c r="W6" s="77"/>
    </row>
    <row r="7" spans="2:24" x14ac:dyDescent="0.25">
      <c r="B7" s="77"/>
      <c r="C7" s="77"/>
      <c r="D7" s="310" t="s">
        <v>357</v>
      </c>
      <c r="E7" s="311" t="s">
        <v>358</v>
      </c>
      <c r="F7" s="225">
        <v>1421</v>
      </c>
      <c r="G7" s="231"/>
      <c r="H7" s="125" t="s">
        <v>345</v>
      </c>
      <c r="I7" s="108" t="s">
        <v>346</v>
      </c>
      <c r="J7" s="108">
        <v>59144.369200000132</v>
      </c>
      <c r="K7" s="231"/>
      <c r="L7" s="312" t="s">
        <v>385</v>
      </c>
      <c r="M7" s="313" t="s">
        <v>386</v>
      </c>
      <c r="N7" s="232">
        <v>15983.125400000041</v>
      </c>
      <c r="O7" s="231"/>
      <c r="P7" s="307" t="s">
        <v>321</v>
      </c>
      <c r="Q7" s="307" t="s">
        <v>322</v>
      </c>
      <c r="R7" s="233">
        <v>0.35990977713773425</v>
      </c>
      <c r="S7" s="231"/>
      <c r="T7" s="314" t="s">
        <v>435</v>
      </c>
      <c r="U7" s="315" t="s">
        <v>436</v>
      </c>
      <c r="V7" s="230">
        <v>704</v>
      </c>
      <c r="W7" s="77"/>
    </row>
    <row r="8" spans="2:24" x14ac:dyDescent="0.25">
      <c r="B8" s="77"/>
      <c r="C8" s="77"/>
      <c r="D8" s="310" t="s">
        <v>365</v>
      </c>
      <c r="E8" s="311" t="s">
        <v>366</v>
      </c>
      <c r="F8" s="225">
        <v>1359</v>
      </c>
      <c r="G8" s="231"/>
      <c r="H8" s="125" t="s">
        <v>317</v>
      </c>
      <c r="I8" s="108" t="s">
        <v>318</v>
      </c>
      <c r="J8" s="108">
        <v>57835.620499999895</v>
      </c>
      <c r="K8" s="231"/>
      <c r="L8" s="312" t="s">
        <v>363</v>
      </c>
      <c r="M8" s="313" t="s">
        <v>364</v>
      </c>
      <c r="N8" s="232">
        <v>15232.597999999987</v>
      </c>
      <c r="O8" s="231"/>
      <c r="P8" s="307" t="s">
        <v>345</v>
      </c>
      <c r="Q8" s="307" t="s">
        <v>346</v>
      </c>
      <c r="R8" s="233">
        <v>0.31558643409405068</v>
      </c>
      <c r="S8" s="231"/>
      <c r="T8" s="314" t="s">
        <v>385</v>
      </c>
      <c r="U8" s="315" t="s">
        <v>386</v>
      </c>
      <c r="V8" s="230">
        <v>696</v>
      </c>
      <c r="W8" s="77"/>
    </row>
    <row r="9" spans="2:24" x14ac:dyDescent="0.25">
      <c r="B9" s="77"/>
      <c r="C9" s="77"/>
      <c r="D9" s="310" t="s">
        <v>317</v>
      </c>
      <c r="E9" s="311" t="s">
        <v>318</v>
      </c>
      <c r="F9" s="225">
        <v>1241</v>
      </c>
      <c r="G9" s="231"/>
      <c r="H9" s="125" t="s">
        <v>395</v>
      </c>
      <c r="I9" s="108" t="s">
        <v>396</v>
      </c>
      <c r="J9" s="108">
        <v>55802.16569999994</v>
      </c>
      <c r="K9" s="231"/>
      <c r="L9" s="312" t="s">
        <v>317</v>
      </c>
      <c r="M9" s="313" t="s">
        <v>318</v>
      </c>
      <c r="N9" s="232">
        <v>14191.455899999961</v>
      </c>
      <c r="O9" s="231"/>
      <c r="P9" s="307" t="s">
        <v>303</v>
      </c>
      <c r="Q9" s="307" t="s">
        <v>304</v>
      </c>
      <c r="R9" s="233">
        <v>0.2981286576358752</v>
      </c>
      <c r="S9" s="231"/>
      <c r="T9" s="314" t="s">
        <v>415</v>
      </c>
      <c r="U9" s="315" t="s">
        <v>416</v>
      </c>
      <c r="V9" s="230">
        <v>634</v>
      </c>
      <c r="W9" s="77"/>
    </row>
    <row r="10" spans="2:24" x14ac:dyDescent="0.25">
      <c r="B10" s="77"/>
      <c r="C10" s="77"/>
      <c r="D10" s="310" t="s">
        <v>341</v>
      </c>
      <c r="E10" s="311" t="s">
        <v>342</v>
      </c>
      <c r="F10" s="225">
        <v>1188</v>
      </c>
      <c r="G10" s="231"/>
      <c r="H10" s="125" t="s">
        <v>475</v>
      </c>
      <c r="I10" s="108" t="s">
        <v>476</v>
      </c>
      <c r="J10" s="108">
        <v>53474.689899999932</v>
      </c>
      <c r="K10" s="231"/>
      <c r="L10" s="312" t="s">
        <v>359</v>
      </c>
      <c r="M10" s="313" t="s">
        <v>360</v>
      </c>
      <c r="N10" s="232">
        <v>13789.720600000001</v>
      </c>
      <c r="O10" s="231"/>
      <c r="P10" s="307" t="s">
        <v>313</v>
      </c>
      <c r="Q10" s="307" t="s">
        <v>314</v>
      </c>
      <c r="R10" s="233">
        <v>0.26990156164825246</v>
      </c>
      <c r="S10" s="231"/>
      <c r="T10" s="314" t="s">
        <v>367</v>
      </c>
      <c r="U10" s="315" t="s">
        <v>368</v>
      </c>
      <c r="V10" s="230">
        <v>611</v>
      </c>
      <c r="W10" s="77"/>
    </row>
    <row r="11" spans="2:24" x14ac:dyDescent="0.25">
      <c r="B11" s="77"/>
      <c r="C11" s="77"/>
      <c r="D11" s="310" t="s">
        <v>465</v>
      </c>
      <c r="E11" s="311" t="s">
        <v>466</v>
      </c>
      <c r="F11" s="225">
        <v>1165</v>
      </c>
      <c r="G11" s="231"/>
      <c r="H11" s="125" t="s">
        <v>467</v>
      </c>
      <c r="I11" s="108" t="s">
        <v>468</v>
      </c>
      <c r="J11" s="108">
        <v>51356.509699999951</v>
      </c>
      <c r="K11" s="231"/>
      <c r="L11" s="312" t="s">
        <v>455</v>
      </c>
      <c r="M11" s="313" t="s">
        <v>456</v>
      </c>
      <c r="N11" s="232">
        <v>12936.597599999997</v>
      </c>
      <c r="O11" s="231"/>
      <c r="P11" s="307" t="s">
        <v>465</v>
      </c>
      <c r="Q11" s="307" t="s">
        <v>466</v>
      </c>
      <c r="R11" s="233">
        <v>0.26456217868387355</v>
      </c>
      <c r="S11" s="231"/>
      <c r="T11" s="314" t="s">
        <v>365</v>
      </c>
      <c r="U11" s="315" t="s">
        <v>366</v>
      </c>
      <c r="V11" s="230">
        <v>528</v>
      </c>
      <c r="W11" s="77"/>
    </row>
    <row r="12" spans="2:24" x14ac:dyDescent="0.25">
      <c r="B12" s="77"/>
      <c r="C12" s="77"/>
      <c r="D12" s="310" t="s">
        <v>385</v>
      </c>
      <c r="E12" s="311" t="s">
        <v>386</v>
      </c>
      <c r="F12" s="225">
        <v>1169</v>
      </c>
      <c r="G12" s="231"/>
      <c r="H12" s="125" t="s">
        <v>321</v>
      </c>
      <c r="I12" s="108" t="s">
        <v>322</v>
      </c>
      <c r="J12" s="108">
        <v>50983.739300000023</v>
      </c>
      <c r="K12" s="231"/>
      <c r="L12" s="312" t="s">
        <v>395</v>
      </c>
      <c r="M12" s="313" t="s">
        <v>396</v>
      </c>
      <c r="N12" s="232">
        <v>12651.730299999996</v>
      </c>
      <c r="O12" s="231"/>
      <c r="P12" s="307" t="s">
        <v>317</v>
      </c>
      <c r="Q12" s="307" t="s">
        <v>318</v>
      </c>
      <c r="R12" s="233">
        <v>0.25708147975285545</v>
      </c>
      <c r="S12" s="231"/>
      <c r="T12" s="314" t="s">
        <v>351</v>
      </c>
      <c r="U12" s="315" t="s">
        <v>352</v>
      </c>
      <c r="V12" s="230">
        <v>517</v>
      </c>
      <c r="W12" s="77"/>
    </row>
    <row r="13" spans="2:24" x14ac:dyDescent="0.25">
      <c r="B13" s="316">
        <v>10</v>
      </c>
      <c r="C13" s="316"/>
      <c r="D13" s="310" t="s">
        <v>321</v>
      </c>
      <c r="E13" s="311" t="s">
        <v>322</v>
      </c>
      <c r="F13" s="225">
        <v>1113</v>
      </c>
      <c r="G13" s="231"/>
      <c r="H13" s="125" t="s">
        <v>335</v>
      </c>
      <c r="I13" s="108" t="s">
        <v>336</v>
      </c>
      <c r="J13" s="108">
        <v>47998.154599999834</v>
      </c>
      <c r="K13" s="231"/>
      <c r="L13" s="312" t="s">
        <v>467</v>
      </c>
      <c r="M13" s="313" t="s">
        <v>468</v>
      </c>
      <c r="N13" s="232">
        <v>12405.960999999996</v>
      </c>
      <c r="O13" s="231"/>
      <c r="P13" s="307" t="s">
        <v>357</v>
      </c>
      <c r="Q13" s="307" t="s">
        <v>358</v>
      </c>
      <c r="R13" s="233">
        <v>0.25578005494010603</v>
      </c>
      <c r="S13" s="231"/>
      <c r="T13" s="314" t="s">
        <v>465</v>
      </c>
      <c r="U13" s="315" t="s">
        <v>466</v>
      </c>
      <c r="V13" s="230">
        <v>507</v>
      </c>
      <c r="W13" s="317"/>
      <c r="X13" s="318">
        <v>10</v>
      </c>
    </row>
    <row r="14" spans="2:24" x14ac:dyDescent="0.25">
      <c r="B14" s="77"/>
      <c r="C14" s="77"/>
      <c r="D14" s="310" t="s">
        <v>395</v>
      </c>
      <c r="E14" s="311" t="s">
        <v>396</v>
      </c>
      <c r="F14" s="225">
        <v>1116</v>
      </c>
      <c r="G14" s="231"/>
      <c r="H14" s="125" t="s">
        <v>359</v>
      </c>
      <c r="I14" s="108" t="s">
        <v>360</v>
      </c>
      <c r="J14" s="108">
        <v>47063.443699999982</v>
      </c>
      <c r="K14" s="231"/>
      <c r="L14" s="312" t="s">
        <v>357</v>
      </c>
      <c r="M14" s="313" t="s">
        <v>358</v>
      </c>
      <c r="N14" s="232">
        <v>11608.002499999999</v>
      </c>
      <c r="O14" s="231"/>
      <c r="P14" s="307" t="s">
        <v>309</v>
      </c>
      <c r="Q14" s="307" t="s">
        <v>310</v>
      </c>
      <c r="R14" s="233">
        <v>0.23670128414186664</v>
      </c>
      <c r="S14" s="231"/>
      <c r="T14" s="314" t="s">
        <v>485</v>
      </c>
      <c r="U14" s="315" t="s">
        <v>486</v>
      </c>
      <c r="V14" s="230">
        <v>492</v>
      </c>
      <c r="W14" s="77"/>
    </row>
    <row r="15" spans="2:24" x14ac:dyDescent="0.25">
      <c r="B15" s="77"/>
      <c r="C15" s="77"/>
      <c r="D15" s="310" t="s">
        <v>391</v>
      </c>
      <c r="E15" s="311" t="s">
        <v>392</v>
      </c>
      <c r="F15" s="225">
        <v>1029</v>
      </c>
      <c r="G15" s="231"/>
      <c r="H15" s="125" t="s">
        <v>393</v>
      </c>
      <c r="I15" s="108" t="s">
        <v>394</v>
      </c>
      <c r="J15" s="108">
        <v>46725.886599999962</v>
      </c>
      <c r="K15" s="231"/>
      <c r="L15" s="312" t="s">
        <v>345</v>
      </c>
      <c r="M15" s="313" t="s">
        <v>346</v>
      </c>
      <c r="N15" s="232">
        <v>10950.977400000049</v>
      </c>
      <c r="O15" s="231"/>
      <c r="P15" s="307" t="s">
        <v>361</v>
      </c>
      <c r="Q15" s="307" t="s">
        <v>362</v>
      </c>
      <c r="R15" s="233">
        <v>0.23430767064138228</v>
      </c>
      <c r="S15" s="231"/>
      <c r="T15" s="314" t="s">
        <v>359</v>
      </c>
      <c r="U15" s="315" t="s">
        <v>360</v>
      </c>
      <c r="V15" s="230">
        <v>471</v>
      </c>
      <c r="W15" s="77"/>
    </row>
    <row r="16" spans="2:24" x14ac:dyDescent="0.25">
      <c r="B16" s="77"/>
      <c r="C16" s="77"/>
      <c r="D16" s="310" t="s">
        <v>351</v>
      </c>
      <c r="E16" s="311" t="s">
        <v>352</v>
      </c>
      <c r="F16" s="225">
        <v>1017</v>
      </c>
      <c r="G16" s="231"/>
      <c r="H16" s="125" t="s">
        <v>303</v>
      </c>
      <c r="I16" s="108" t="s">
        <v>304</v>
      </c>
      <c r="J16" s="108">
        <v>45006.992799999898</v>
      </c>
      <c r="K16" s="231"/>
      <c r="L16" s="312" t="s">
        <v>405</v>
      </c>
      <c r="M16" s="313" t="s">
        <v>406</v>
      </c>
      <c r="N16" s="232">
        <v>10893.492799999998</v>
      </c>
      <c r="O16" s="231"/>
      <c r="P16" s="307" t="s">
        <v>353</v>
      </c>
      <c r="Q16" s="307" t="s">
        <v>533</v>
      </c>
      <c r="R16" s="233">
        <v>0.2328912177299316</v>
      </c>
      <c r="S16" s="231"/>
      <c r="T16" s="314" t="s">
        <v>395</v>
      </c>
      <c r="U16" s="315" t="s">
        <v>396</v>
      </c>
      <c r="V16" s="230">
        <v>476</v>
      </c>
      <c r="W16" s="77"/>
    </row>
    <row r="17" spans="2:24" x14ac:dyDescent="0.25">
      <c r="B17" s="77"/>
      <c r="C17" s="77"/>
      <c r="D17" s="310" t="s">
        <v>309</v>
      </c>
      <c r="E17" s="311" t="s">
        <v>310</v>
      </c>
      <c r="F17" s="225">
        <v>1011</v>
      </c>
      <c r="G17" s="231"/>
      <c r="H17" s="125" t="s">
        <v>367</v>
      </c>
      <c r="I17" s="108" t="s">
        <v>368</v>
      </c>
      <c r="J17" s="108">
        <v>43984.179966000091</v>
      </c>
      <c r="K17" s="231"/>
      <c r="L17" s="312" t="s">
        <v>365</v>
      </c>
      <c r="M17" s="313" t="s">
        <v>366</v>
      </c>
      <c r="N17" s="232">
        <v>10882.676299999997</v>
      </c>
      <c r="O17" s="231"/>
      <c r="P17" s="307" t="s">
        <v>307</v>
      </c>
      <c r="Q17" s="307" t="s">
        <v>308</v>
      </c>
      <c r="R17" s="233">
        <v>0.22171549227799345</v>
      </c>
      <c r="S17" s="231"/>
      <c r="T17" s="314" t="s">
        <v>373</v>
      </c>
      <c r="U17" s="315" t="s">
        <v>374</v>
      </c>
      <c r="V17" s="230">
        <v>460</v>
      </c>
      <c r="W17" s="77"/>
    </row>
    <row r="18" spans="2:24" x14ac:dyDescent="0.25">
      <c r="B18" s="77"/>
      <c r="C18" s="77"/>
      <c r="D18" s="310" t="s">
        <v>319</v>
      </c>
      <c r="E18" s="311" t="s">
        <v>320</v>
      </c>
      <c r="F18" s="225">
        <v>982</v>
      </c>
      <c r="G18" s="231"/>
      <c r="H18" s="125" t="s">
        <v>469</v>
      </c>
      <c r="I18" s="108" t="s">
        <v>470</v>
      </c>
      <c r="J18" s="108">
        <v>40834.309100000239</v>
      </c>
      <c r="K18" s="231"/>
      <c r="L18" s="312" t="s">
        <v>321</v>
      </c>
      <c r="M18" s="313" t="s">
        <v>322</v>
      </c>
      <c r="N18" s="232">
        <v>10610.982599999983</v>
      </c>
      <c r="O18" s="231"/>
      <c r="P18" s="307" t="s">
        <v>385</v>
      </c>
      <c r="Q18" s="307" t="s">
        <v>386</v>
      </c>
      <c r="R18" s="233">
        <v>0.20391676862663172</v>
      </c>
      <c r="S18" s="231"/>
      <c r="T18" s="314" t="s">
        <v>409</v>
      </c>
      <c r="U18" s="315" t="s">
        <v>410</v>
      </c>
      <c r="V18" s="230">
        <v>466</v>
      </c>
      <c r="W18" s="77"/>
    </row>
    <row r="19" spans="2:24" x14ac:dyDescent="0.25">
      <c r="B19" s="77"/>
      <c r="C19" s="77"/>
      <c r="D19" s="310" t="s">
        <v>429</v>
      </c>
      <c r="E19" s="311" t="s">
        <v>430</v>
      </c>
      <c r="F19" s="225">
        <v>953</v>
      </c>
      <c r="G19" s="231"/>
      <c r="H19" s="125" t="s">
        <v>455</v>
      </c>
      <c r="I19" s="108" t="s">
        <v>456</v>
      </c>
      <c r="J19" s="108">
        <v>40587.267699999968</v>
      </c>
      <c r="K19" s="231"/>
      <c r="L19" s="312" t="s">
        <v>401</v>
      </c>
      <c r="M19" s="313" t="s">
        <v>402</v>
      </c>
      <c r="N19" s="232">
        <v>9916.0115999999962</v>
      </c>
      <c r="O19" s="231"/>
      <c r="P19" s="307" t="s">
        <v>365</v>
      </c>
      <c r="Q19" s="307" t="s">
        <v>366</v>
      </c>
      <c r="R19" s="233">
        <v>0.20171510436083923</v>
      </c>
      <c r="S19" s="231"/>
      <c r="T19" s="314" t="s">
        <v>481</v>
      </c>
      <c r="U19" s="315" t="s">
        <v>482</v>
      </c>
      <c r="V19" s="230">
        <v>440</v>
      </c>
      <c r="W19" s="77"/>
    </row>
    <row r="20" spans="2:24" x14ac:dyDescent="0.25">
      <c r="B20" s="77"/>
      <c r="C20" s="77"/>
      <c r="D20" s="310" t="s">
        <v>359</v>
      </c>
      <c r="E20" s="311" t="s">
        <v>360</v>
      </c>
      <c r="F20" s="225">
        <v>916</v>
      </c>
      <c r="G20" s="231"/>
      <c r="H20" s="125" t="s">
        <v>357</v>
      </c>
      <c r="I20" s="108" t="s">
        <v>358</v>
      </c>
      <c r="J20" s="108">
        <v>39758.963299999959</v>
      </c>
      <c r="K20" s="231"/>
      <c r="L20" s="312" t="s">
        <v>341</v>
      </c>
      <c r="M20" s="313" t="s">
        <v>342</v>
      </c>
      <c r="N20" s="232">
        <v>9670.4102999999996</v>
      </c>
      <c r="O20" s="231"/>
      <c r="P20" s="307" t="s">
        <v>393</v>
      </c>
      <c r="Q20" s="307" t="s">
        <v>394</v>
      </c>
      <c r="R20" s="233">
        <v>0.18677803156278966</v>
      </c>
      <c r="S20" s="231"/>
      <c r="T20" s="314" t="s">
        <v>345</v>
      </c>
      <c r="U20" s="315" t="s">
        <v>346</v>
      </c>
      <c r="V20" s="230">
        <v>452</v>
      </c>
      <c r="W20" s="77"/>
    </row>
    <row r="21" spans="2:24" x14ac:dyDescent="0.25">
      <c r="B21" s="77"/>
      <c r="C21" s="77"/>
      <c r="D21" s="310" t="s">
        <v>337</v>
      </c>
      <c r="E21" s="311" t="s">
        <v>338</v>
      </c>
      <c r="F21" s="225">
        <v>923</v>
      </c>
      <c r="G21" s="231"/>
      <c r="H21" s="125" t="s">
        <v>391</v>
      </c>
      <c r="I21" s="108" t="s">
        <v>392</v>
      </c>
      <c r="J21" s="108">
        <v>39207.198299999793</v>
      </c>
      <c r="K21" s="231"/>
      <c r="L21" s="312" t="s">
        <v>391</v>
      </c>
      <c r="M21" s="313" t="s">
        <v>392</v>
      </c>
      <c r="N21" s="232">
        <v>9369.6847000000125</v>
      </c>
      <c r="O21" s="231"/>
      <c r="P21" s="307" t="s">
        <v>355</v>
      </c>
      <c r="Q21" s="307" t="s">
        <v>356</v>
      </c>
      <c r="R21" s="233">
        <v>0.14884065628684245</v>
      </c>
      <c r="S21" s="231"/>
      <c r="T21" s="314" t="s">
        <v>307</v>
      </c>
      <c r="U21" s="315" t="s">
        <v>308</v>
      </c>
      <c r="V21" s="230">
        <v>419</v>
      </c>
      <c r="W21" s="77"/>
    </row>
    <row r="22" spans="2:24" x14ac:dyDescent="0.25">
      <c r="B22" s="77"/>
      <c r="C22" s="77"/>
      <c r="D22" s="310" t="s">
        <v>367</v>
      </c>
      <c r="E22" s="311" t="s">
        <v>368</v>
      </c>
      <c r="F22" s="225">
        <v>904</v>
      </c>
      <c r="G22" s="231"/>
      <c r="H22" s="125" t="s">
        <v>341</v>
      </c>
      <c r="I22" s="108" t="s">
        <v>342</v>
      </c>
      <c r="J22" s="108">
        <v>38760.678999999931</v>
      </c>
      <c r="K22" s="231"/>
      <c r="L22" s="312" t="s">
        <v>367</v>
      </c>
      <c r="M22" s="313" t="s">
        <v>368</v>
      </c>
      <c r="N22" s="232">
        <v>9180.9404000000213</v>
      </c>
      <c r="O22" s="231"/>
      <c r="P22" s="307" t="s">
        <v>363</v>
      </c>
      <c r="Q22" s="307" t="s">
        <v>364</v>
      </c>
      <c r="R22" s="233">
        <v>0.14686756854598235</v>
      </c>
      <c r="S22" s="231"/>
      <c r="T22" s="314" t="s">
        <v>463</v>
      </c>
      <c r="U22" s="315" t="s">
        <v>464</v>
      </c>
      <c r="V22" s="230">
        <v>416</v>
      </c>
      <c r="W22" s="77"/>
    </row>
    <row r="23" spans="2:24" x14ac:dyDescent="0.25">
      <c r="B23" s="316">
        <v>20</v>
      </c>
      <c r="C23" s="316"/>
      <c r="D23" s="310" t="s">
        <v>463</v>
      </c>
      <c r="E23" s="311" t="s">
        <v>464</v>
      </c>
      <c r="F23" s="225">
        <v>886</v>
      </c>
      <c r="G23" s="231"/>
      <c r="H23" s="125" t="s">
        <v>337</v>
      </c>
      <c r="I23" s="108" t="s">
        <v>338</v>
      </c>
      <c r="J23" s="108">
        <v>38490.285299999989</v>
      </c>
      <c r="K23" s="231"/>
      <c r="L23" s="312" t="s">
        <v>303</v>
      </c>
      <c r="M23" s="313" t="s">
        <v>304</v>
      </c>
      <c r="N23" s="232">
        <v>8869.9132999999874</v>
      </c>
      <c r="O23" s="231"/>
      <c r="P23" s="307" t="s">
        <v>359</v>
      </c>
      <c r="Q23" s="307" t="s">
        <v>360</v>
      </c>
      <c r="R23" s="233">
        <v>0.14684427626919266</v>
      </c>
      <c r="S23" s="231"/>
      <c r="T23" s="314" t="s">
        <v>421</v>
      </c>
      <c r="U23" s="315" t="s">
        <v>422</v>
      </c>
      <c r="V23" s="230">
        <v>398</v>
      </c>
      <c r="W23" s="317"/>
      <c r="X23" s="318">
        <v>20</v>
      </c>
    </row>
    <row r="26" spans="2:24" x14ac:dyDescent="0.25">
      <c r="B26" s="81" t="s">
        <v>534</v>
      </c>
    </row>
    <row r="27" spans="2:24" x14ac:dyDescent="0.25">
      <c r="B27" s="77"/>
      <c r="C27" s="77"/>
      <c r="D27" s="310" t="s">
        <v>409</v>
      </c>
      <c r="E27" s="311" t="s">
        <v>410</v>
      </c>
      <c r="F27" s="225">
        <v>807</v>
      </c>
      <c r="G27" s="231"/>
      <c r="H27" s="125" t="s">
        <v>365</v>
      </c>
      <c r="I27" s="108" t="s">
        <v>366</v>
      </c>
      <c r="J27" s="108">
        <v>37333.229799999761</v>
      </c>
      <c r="K27" s="231"/>
      <c r="L27" s="312" t="s">
        <v>469</v>
      </c>
      <c r="M27" s="313" t="s">
        <v>470</v>
      </c>
      <c r="N27" s="232">
        <v>8733.9051999999956</v>
      </c>
      <c r="O27" s="231"/>
      <c r="P27" s="307" t="s">
        <v>437</v>
      </c>
      <c r="Q27" s="307" t="s">
        <v>438</v>
      </c>
      <c r="R27" s="233">
        <v>0.14399424216250961</v>
      </c>
      <c r="S27" s="231"/>
      <c r="T27" s="314" t="s">
        <v>431</v>
      </c>
      <c r="U27" s="315" t="s">
        <v>432</v>
      </c>
      <c r="V27" s="230">
        <v>406</v>
      </c>
      <c r="W27" s="77"/>
    </row>
    <row r="28" spans="2:24" x14ac:dyDescent="0.25">
      <c r="B28" s="77"/>
      <c r="C28" s="77"/>
      <c r="D28" s="310" t="s">
        <v>373</v>
      </c>
      <c r="E28" s="311" t="s">
        <v>374</v>
      </c>
      <c r="F28" s="225">
        <v>785</v>
      </c>
      <c r="G28" s="231"/>
      <c r="H28" s="125" t="s">
        <v>409</v>
      </c>
      <c r="I28" s="108" t="s">
        <v>410</v>
      </c>
      <c r="J28" s="108">
        <v>36591.521700000216</v>
      </c>
      <c r="K28" s="231"/>
      <c r="L28" s="312" t="s">
        <v>411</v>
      </c>
      <c r="M28" s="313" t="s">
        <v>412</v>
      </c>
      <c r="N28" s="232">
        <v>8103.1862000000083</v>
      </c>
      <c r="O28" s="231"/>
      <c r="P28" s="307" t="s">
        <v>319</v>
      </c>
      <c r="Q28" s="307" t="s">
        <v>320</v>
      </c>
      <c r="R28" s="233">
        <v>0.1436744385291861</v>
      </c>
      <c r="S28" s="231"/>
      <c r="T28" s="314" t="s">
        <v>357</v>
      </c>
      <c r="U28" s="315" t="s">
        <v>358</v>
      </c>
      <c r="V28" s="230">
        <v>385</v>
      </c>
      <c r="W28" s="77"/>
    </row>
    <row r="29" spans="2:24" x14ac:dyDescent="0.25">
      <c r="B29" s="77"/>
      <c r="C29" s="77"/>
      <c r="D29" s="310" t="s">
        <v>467</v>
      </c>
      <c r="E29" s="311" t="s">
        <v>468</v>
      </c>
      <c r="F29" s="225">
        <v>767</v>
      </c>
      <c r="G29" s="231"/>
      <c r="H29" s="125" t="s">
        <v>363</v>
      </c>
      <c r="I29" s="108" t="s">
        <v>364</v>
      </c>
      <c r="J29" s="108">
        <v>35701.302900000119</v>
      </c>
      <c r="K29" s="231"/>
      <c r="L29" s="312" t="s">
        <v>337</v>
      </c>
      <c r="M29" s="313" t="s">
        <v>338</v>
      </c>
      <c r="N29" s="232">
        <v>7993.9876000000031</v>
      </c>
      <c r="O29" s="231"/>
      <c r="P29" s="307" t="s">
        <v>391</v>
      </c>
      <c r="Q29" s="307" t="s">
        <v>392</v>
      </c>
      <c r="R29" s="233">
        <v>0.13935778625302939</v>
      </c>
      <c r="S29" s="231"/>
      <c r="T29" s="314" t="s">
        <v>467</v>
      </c>
      <c r="U29" s="315" t="s">
        <v>468</v>
      </c>
      <c r="V29" s="230">
        <v>374</v>
      </c>
      <c r="W29" s="77"/>
    </row>
    <row r="30" spans="2:24" x14ac:dyDescent="0.25">
      <c r="B30" s="77"/>
      <c r="C30" s="77"/>
      <c r="D30" s="310" t="s">
        <v>425</v>
      </c>
      <c r="E30" s="311" t="s">
        <v>426</v>
      </c>
      <c r="F30" s="225">
        <v>741</v>
      </c>
      <c r="G30" s="231"/>
      <c r="H30" s="125" t="s">
        <v>351</v>
      </c>
      <c r="I30" s="108" t="s">
        <v>352</v>
      </c>
      <c r="J30" s="108">
        <v>35632.487299999928</v>
      </c>
      <c r="K30" s="231"/>
      <c r="L30" s="312" t="s">
        <v>319</v>
      </c>
      <c r="M30" s="313" t="s">
        <v>320</v>
      </c>
      <c r="N30" s="232">
        <v>7786.9847999999984</v>
      </c>
      <c r="O30" s="231"/>
      <c r="P30" s="307" t="s">
        <v>435</v>
      </c>
      <c r="Q30" s="307" t="s">
        <v>436</v>
      </c>
      <c r="R30" s="233">
        <v>0.13446932460532596</v>
      </c>
      <c r="S30" s="231"/>
      <c r="T30" s="314" t="s">
        <v>337</v>
      </c>
      <c r="U30" s="315" t="s">
        <v>338</v>
      </c>
      <c r="V30" s="230">
        <v>364</v>
      </c>
      <c r="W30" s="77"/>
    </row>
    <row r="31" spans="2:24" x14ac:dyDescent="0.25">
      <c r="B31" s="316">
        <v>25</v>
      </c>
      <c r="C31" s="316"/>
      <c r="D31" s="310" t="s">
        <v>459</v>
      </c>
      <c r="E31" s="311" t="s">
        <v>460</v>
      </c>
      <c r="F31" s="225">
        <v>732</v>
      </c>
      <c r="G31" s="231"/>
      <c r="H31" s="125" t="s">
        <v>397</v>
      </c>
      <c r="I31" s="108" t="s">
        <v>398</v>
      </c>
      <c r="J31" s="108">
        <v>35233.903000000035</v>
      </c>
      <c r="K31" s="231"/>
      <c r="L31" s="312" t="s">
        <v>465</v>
      </c>
      <c r="M31" s="313" t="s">
        <v>466</v>
      </c>
      <c r="N31" s="232">
        <v>7482.1031999374145</v>
      </c>
      <c r="O31" s="231"/>
      <c r="P31" s="307" t="s">
        <v>373</v>
      </c>
      <c r="Q31" s="307" t="s">
        <v>374</v>
      </c>
      <c r="R31" s="233">
        <v>0.13188167274433032</v>
      </c>
      <c r="S31" s="231"/>
      <c r="T31" s="314" t="s">
        <v>453</v>
      </c>
      <c r="U31" s="315" t="s">
        <v>454</v>
      </c>
      <c r="V31" s="230">
        <v>365</v>
      </c>
      <c r="W31" s="317"/>
      <c r="X31" s="318">
        <v>25</v>
      </c>
    </row>
    <row r="32" spans="2:24" x14ac:dyDescent="0.25">
      <c r="C32" s="77"/>
      <c r="D32" s="310" t="s">
        <v>335</v>
      </c>
      <c r="E32" s="311" t="s">
        <v>336</v>
      </c>
      <c r="F32" s="225">
        <v>712</v>
      </c>
      <c r="G32" s="231"/>
      <c r="H32" s="125" t="s">
        <v>313</v>
      </c>
      <c r="I32" s="108" t="s">
        <v>314</v>
      </c>
      <c r="J32" s="108">
        <v>35153.868699999941</v>
      </c>
      <c r="K32" s="231"/>
      <c r="L32" s="312" t="s">
        <v>403</v>
      </c>
      <c r="M32" s="313" t="s">
        <v>404</v>
      </c>
      <c r="N32" s="232">
        <v>7428.0273999999927</v>
      </c>
      <c r="O32" s="231"/>
      <c r="P32" s="307" t="s">
        <v>383</v>
      </c>
      <c r="Q32" s="307" t="s">
        <v>384</v>
      </c>
      <c r="R32" s="233">
        <v>0.13096556194413903</v>
      </c>
      <c r="S32" s="231"/>
      <c r="T32" s="314" t="s">
        <v>425</v>
      </c>
      <c r="U32" s="319" t="s">
        <v>426</v>
      </c>
      <c r="V32" s="230">
        <v>345</v>
      </c>
      <c r="W32" s="77"/>
    </row>
    <row r="33" spans="2:24" x14ac:dyDescent="0.25">
      <c r="C33" s="77"/>
      <c r="D33" s="310" t="s">
        <v>435</v>
      </c>
      <c r="E33" s="311" t="s">
        <v>436</v>
      </c>
      <c r="F33" s="225">
        <v>714</v>
      </c>
      <c r="G33" s="231"/>
      <c r="H33" s="125" t="s">
        <v>419</v>
      </c>
      <c r="I33" s="108" t="s">
        <v>420</v>
      </c>
      <c r="J33" s="108">
        <v>33767.917600000008</v>
      </c>
      <c r="K33" s="231"/>
      <c r="L33" s="312" t="s">
        <v>323</v>
      </c>
      <c r="M33" s="313" t="s">
        <v>324</v>
      </c>
      <c r="N33" s="232">
        <v>7178.4820999999984</v>
      </c>
      <c r="O33" s="231"/>
      <c r="P33" s="307" t="s">
        <v>475</v>
      </c>
      <c r="Q33" s="307" t="s">
        <v>476</v>
      </c>
      <c r="R33" s="233">
        <v>0.13020345677268849</v>
      </c>
      <c r="S33" s="231"/>
      <c r="T33" s="314" t="s">
        <v>445</v>
      </c>
      <c r="U33" s="315" t="s">
        <v>446</v>
      </c>
      <c r="V33" s="230">
        <v>344</v>
      </c>
      <c r="W33" s="77"/>
    </row>
    <row r="34" spans="2:24" x14ac:dyDescent="0.25">
      <c r="C34" s="77"/>
      <c r="D34" s="310" t="s">
        <v>313</v>
      </c>
      <c r="E34" s="311" t="s">
        <v>314</v>
      </c>
      <c r="F34" s="225">
        <v>640</v>
      </c>
      <c r="G34" s="231"/>
      <c r="H34" s="125" t="s">
        <v>437</v>
      </c>
      <c r="I34" s="108" t="s">
        <v>438</v>
      </c>
      <c r="J34" s="108">
        <v>33176.129400000049</v>
      </c>
      <c r="K34" s="231"/>
      <c r="L34" s="312" t="s">
        <v>407</v>
      </c>
      <c r="M34" s="313" t="s">
        <v>408</v>
      </c>
      <c r="N34" s="232">
        <v>7172.6404999999922</v>
      </c>
      <c r="O34" s="231"/>
      <c r="P34" s="307" t="s">
        <v>341</v>
      </c>
      <c r="Q34" s="307" t="s">
        <v>342</v>
      </c>
      <c r="R34" s="233">
        <v>0.1295399307528288</v>
      </c>
      <c r="S34" s="231"/>
      <c r="T34" s="314" t="s">
        <v>449</v>
      </c>
      <c r="U34" s="315" t="s">
        <v>450</v>
      </c>
      <c r="V34" s="230">
        <v>320</v>
      </c>
      <c r="W34" s="77"/>
    </row>
    <row r="35" spans="2:24" x14ac:dyDescent="0.25">
      <c r="C35" s="77"/>
      <c r="D35" s="310" t="s">
        <v>397</v>
      </c>
      <c r="E35" s="311" t="s">
        <v>398</v>
      </c>
      <c r="F35" s="225">
        <v>641</v>
      </c>
      <c r="G35" s="231"/>
      <c r="H35" s="125" t="s">
        <v>323</v>
      </c>
      <c r="I35" s="108" t="s">
        <v>324</v>
      </c>
      <c r="J35" s="108">
        <v>32983.160999999986</v>
      </c>
      <c r="K35" s="231"/>
      <c r="L35" s="312" t="s">
        <v>413</v>
      </c>
      <c r="M35" s="313" t="s">
        <v>414</v>
      </c>
      <c r="N35" s="232">
        <v>6953.8970000000045</v>
      </c>
      <c r="O35" s="231"/>
      <c r="P35" s="307" t="s">
        <v>375</v>
      </c>
      <c r="Q35" s="307" t="s">
        <v>376</v>
      </c>
      <c r="R35" s="233">
        <v>0.12701078085536049</v>
      </c>
      <c r="S35" s="231"/>
      <c r="T35" s="314" t="s">
        <v>329</v>
      </c>
      <c r="U35" s="315" t="s">
        <v>330</v>
      </c>
      <c r="V35" s="230">
        <v>311</v>
      </c>
      <c r="W35" s="77"/>
    </row>
    <row r="36" spans="2:24" x14ac:dyDescent="0.25">
      <c r="B36" s="316">
        <v>30</v>
      </c>
      <c r="C36" s="316"/>
      <c r="D36" s="310" t="s">
        <v>461</v>
      </c>
      <c r="E36" s="311" t="s">
        <v>462</v>
      </c>
      <c r="F36" s="225">
        <v>632</v>
      </c>
      <c r="G36" s="231"/>
      <c r="H36" s="125" t="s">
        <v>403</v>
      </c>
      <c r="I36" s="108" t="s">
        <v>404</v>
      </c>
      <c r="J36" s="108">
        <v>31743.011299999991</v>
      </c>
      <c r="K36" s="231"/>
      <c r="L36" s="312" t="s">
        <v>313</v>
      </c>
      <c r="M36" s="313" t="s">
        <v>314</v>
      </c>
      <c r="N36" s="232">
        <v>6912.5719999999965</v>
      </c>
      <c r="O36" s="231"/>
      <c r="P36" s="307" t="s">
        <v>395</v>
      </c>
      <c r="Q36" s="307" t="s">
        <v>396</v>
      </c>
      <c r="R36" s="233">
        <v>0.12382842595325312</v>
      </c>
      <c r="S36" s="231"/>
      <c r="T36" s="314" t="s">
        <v>429</v>
      </c>
      <c r="U36" s="315" t="s">
        <v>430</v>
      </c>
      <c r="V36" s="230">
        <v>301</v>
      </c>
      <c r="W36" s="317"/>
      <c r="X36" s="318">
        <v>30</v>
      </c>
    </row>
    <row r="37" spans="2:24" x14ac:dyDescent="0.25">
      <c r="C37" s="77"/>
      <c r="D37" s="310" t="s">
        <v>455</v>
      </c>
      <c r="E37" s="311" t="s">
        <v>456</v>
      </c>
      <c r="F37" s="225">
        <v>615</v>
      </c>
      <c r="G37" s="231"/>
      <c r="H37" s="125" t="s">
        <v>305</v>
      </c>
      <c r="I37" s="108" t="s">
        <v>306</v>
      </c>
      <c r="J37" s="108">
        <v>31670.706499999957</v>
      </c>
      <c r="K37" s="231"/>
      <c r="L37" s="312" t="s">
        <v>397</v>
      </c>
      <c r="M37" s="313" t="s">
        <v>398</v>
      </c>
      <c r="N37" s="232">
        <v>6906.5742000000109</v>
      </c>
      <c r="O37" s="231"/>
      <c r="P37" s="307" t="s">
        <v>479</v>
      </c>
      <c r="Q37" s="307" t="s">
        <v>480</v>
      </c>
      <c r="R37" s="233">
        <v>0.11960618244650861</v>
      </c>
      <c r="S37" s="231"/>
      <c r="T37" s="314" t="s">
        <v>323</v>
      </c>
      <c r="U37" s="315" t="s">
        <v>324</v>
      </c>
      <c r="V37" s="230">
        <v>300</v>
      </c>
      <c r="W37" s="77"/>
    </row>
    <row r="38" spans="2:24" x14ac:dyDescent="0.25">
      <c r="C38" s="77"/>
      <c r="D38" s="310" t="s">
        <v>433</v>
      </c>
      <c r="E38" s="311" t="s">
        <v>434</v>
      </c>
      <c r="F38" s="225">
        <v>597</v>
      </c>
      <c r="G38" s="231"/>
      <c r="H38" s="125" t="s">
        <v>459</v>
      </c>
      <c r="I38" s="108" t="s">
        <v>460</v>
      </c>
      <c r="J38" s="108">
        <v>31224.847699999867</v>
      </c>
      <c r="K38" s="231"/>
      <c r="L38" s="312" t="s">
        <v>331</v>
      </c>
      <c r="M38" s="313" t="s">
        <v>332</v>
      </c>
      <c r="N38" s="232">
        <v>6819.9332000000031</v>
      </c>
      <c r="O38" s="231"/>
      <c r="P38" s="307" t="s">
        <v>473</v>
      </c>
      <c r="Q38" s="307" t="s">
        <v>474</v>
      </c>
      <c r="R38" s="233">
        <v>0.11894657024344316</v>
      </c>
      <c r="S38" s="231"/>
      <c r="T38" s="314" t="s">
        <v>433</v>
      </c>
      <c r="U38" s="315" t="s">
        <v>434</v>
      </c>
      <c r="V38" s="230">
        <v>300</v>
      </c>
      <c r="W38" s="77"/>
    </row>
    <row r="39" spans="2:24" x14ac:dyDescent="0.25">
      <c r="C39" s="77"/>
      <c r="D39" s="310" t="s">
        <v>431</v>
      </c>
      <c r="E39" s="311" t="s">
        <v>432</v>
      </c>
      <c r="F39" s="225">
        <v>578</v>
      </c>
      <c r="G39" s="231"/>
      <c r="H39" s="125" t="s">
        <v>383</v>
      </c>
      <c r="I39" s="108" t="s">
        <v>384</v>
      </c>
      <c r="J39" s="108">
        <v>30408.238999999918</v>
      </c>
      <c r="K39" s="231"/>
      <c r="L39" s="312" t="s">
        <v>373</v>
      </c>
      <c r="M39" s="313" t="s">
        <v>374</v>
      </c>
      <c r="N39" s="232">
        <v>6695.0829000000122</v>
      </c>
      <c r="O39" s="231"/>
      <c r="P39" s="307" t="s">
        <v>483</v>
      </c>
      <c r="Q39" s="307" t="s">
        <v>484</v>
      </c>
      <c r="R39" s="233">
        <v>0.11880939597315437</v>
      </c>
      <c r="S39" s="231"/>
      <c r="T39" s="314" t="s">
        <v>479</v>
      </c>
      <c r="U39" s="315" t="s">
        <v>480</v>
      </c>
      <c r="V39" s="230">
        <v>294</v>
      </c>
      <c r="W39" s="77"/>
    </row>
    <row r="40" spans="2:24" x14ac:dyDescent="0.25">
      <c r="C40" s="77"/>
      <c r="D40" s="310" t="s">
        <v>389</v>
      </c>
      <c r="E40" s="311" t="s">
        <v>390</v>
      </c>
      <c r="F40" s="225">
        <v>575</v>
      </c>
      <c r="G40" s="231"/>
      <c r="H40" s="125" t="s">
        <v>411</v>
      </c>
      <c r="I40" s="108" t="s">
        <v>412</v>
      </c>
      <c r="J40" s="108">
        <v>30321.423199999965</v>
      </c>
      <c r="K40" s="231"/>
      <c r="L40" s="312" t="s">
        <v>351</v>
      </c>
      <c r="M40" s="313" t="s">
        <v>352</v>
      </c>
      <c r="N40" s="232">
        <v>6653.3404999999966</v>
      </c>
      <c r="O40" s="231"/>
      <c r="P40" s="307" t="s">
        <v>389</v>
      </c>
      <c r="Q40" s="307" t="s">
        <v>390</v>
      </c>
      <c r="R40" s="233">
        <v>0.11464919088048386</v>
      </c>
      <c r="S40" s="231"/>
      <c r="T40" s="314" t="s">
        <v>451</v>
      </c>
      <c r="U40" s="315" t="s">
        <v>452</v>
      </c>
      <c r="V40" s="230">
        <v>294</v>
      </c>
      <c r="W40" s="77"/>
    </row>
    <row r="41" spans="2:24" ht="30" x14ac:dyDescent="0.25">
      <c r="C41" s="77"/>
      <c r="D41" s="310" t="s">
        <v>399</v>
      </c>
      <c r="E41" s="311" t="s">
        <v>400</v>
      </c>
      <c r="F41" s="225">
        <v>561</v>
      </c>
      <c r="G41" s="231"/>
      <c r="H41" s="125" t="s">
        <v>373</v>
      </c>
      <c r="I41" s="108" t="s">
        <v>374</v>
      </c>
      <c r="J41" s="108">
        <v>29800.51029999986</v>
      </c>
      <c r="K41" s="231"/>
      <c r="L41" s="312" t="s">
        <v>451</v>
      </c>
      <c r="M41" s="313" t="s">
        <v>452</v>
      </c>
      <c r="N41" s="232">
        <v>6526.9320000000016</v>
      </c>
      <c r="O41" s="231"/>
      <c r="P41" s="307" t="s">
        <v>492</v>
      </c>
      <c r="Q41" s="307" t="s">
        <v>279</v>
      </c>
      <c r="R41" s="233">
        <v>0.11398486439735608</v>
      </c>
      <c r="S41" s="231"/>
      <c r="T41" s="314" t="s">
        <v>381</v>
      </c>
      <c r="U41" s="315" t="s">
        <v>382</v>
      </c>
      <c r="V41" s="230">
        <v>284</v>
      </c>
      <c r="W41" s="77"/>
    </row>
    <row r="42" spans="2:24" x14ac:dyDescent="0.25">
      <c r="C42" s="77"/>
      <c r="D42" s="310" t="s">
        <v>423</v>
      </c>
      <c r="E42" s="311" t="s">
        <v>424</v>
      </c>
      <c r="F42" s="225">
        <v>555</v>
      </c>
      <c r="G42" s="231"/>
      <c r="H42" s="125" t="s">
        <v>309</v>
      </c>
      <c r="I42" s="108" t="s">
        <v>310</v>
      </c>
      <c r="J42" s="108">
        <v>29031.412499999944</v>
      </c>
      <c r="K42" s="231"/>
      <c r="L42" s="312" t="s">
        <v>429</v>
      </c>
      <c r="M42" s="313" t="s">
        <v>430</v>
      </c>
      <c r="N42" s="232">
        <v>6437.9791000000014</v>
      </c>
      <c r="O42" s="231"/>
      <c r="P42" s="307" t="s">
        <v>431</v>
      </c>
      <c r="Q42" s="307" t="s">
        <v>432</v>
      </c>
      <c r="R42" s="233">
        <v>0.11161172893617886</v>
      </c>
      <c r="S42" s="231"/>
      <c r="T42" s="314" t="s">
        <v>371</v>
      </c>
      <c r="U42" s="315" t="s">
        <v>372</v>
      </c>
      <c r="V42" s="230">
        <v>271</v>
      </c>
      <c r="W42" s="77"/>
    </row>
    <row r="43" spans="2:24" x14ac:dyDescent="0.25">
      <c r="C43" s="77"/>
      <c r="D43" s="310" t="s">
        <v>303</v>
      </c>
      <c r="E43" s="311" t="s">
        <v>304</v>
      </c>
      <c r="F43" s="225">
        <v>560</v>
      </c>
      <c r="G43" s="231"/>
      <c r="H43" s="125" t="s">
        <v>465</v>
      </c>
      <c r="I43" s="108" t="s">
        <v>466</v>
      </c>
      <c r="J43" s="108">
        <v>28735.685599927612</v>
      </c>
      <c r="K43" s="231"/>
      <c r="L43" s="312" t="s">
        <v>409</v>
      </c>
      <c r="M43" s="313" t="s">
        <v>410</v>
      </c>
      <c r="N43" s="232">
        <v>6148.8405000000012</v>
      </c>
      <c r="O43" s="231"/>
      <c r="P43" s="307" t="s">
        <v>461</v>
      </c>
      <c r="Q43" s="307" t="s">
        <v>462</v>
      </c>
      <c r="R43" s="233">
        <v>0.11128096814191632</v>
      </c>
      <c r="S43" s="231"/>
      <c r="T43" s="314" t="s">
        <v>335</v>
      </c>
      <c r="U43" s="315" t="s">
        <v>336</v>
      </c>
      <c r="V43" s="230">
        <v>281</v>
      </c>
      <c r="W43" s="77"/>
    </row>
    <row r="44" spans="2:24" x14ac:dyDescent="0.25">
      <c r="C44" s="77"/>
      <c r="D44" s="310" t="s">
        <v>381</v>
      </c>
      <c r="E44" s="311" t="s">
        <v>382</v>
      </c>
      <c r="F44" s="225">
        <v>548</v>
      </c>
      <c r="G44" s="231"/>
      <c r="H44" s="125" t="s">
        <v>405</v>
      </c>
      <c r="I44" s="108" t="s">
        <v>406</v>
      </c>
      <c r="J44" s="108">
        <v>28128.041400000002</v>
      </c>
      <c r="K44" s="231"/>
      <c r="L44" s="312" t="s">
        <v>315</v>
      </c>
      <c r="M44" s="313" t="s">
        <v>316</v>
      </c>
      <c r="N44" s="232">
        <v>6120.6640000000025</v>
      </c>
      <c r="O44" s="231"/>
      <c r="P44" s="307" t="s">
        <v>467</v>
      </c>
      <c r="Q44" s="307" t="s">
        <v>468</v>
      </c>
      <c r="R44" s="233">
        <v>0.10989510402869097</v>
      </c>
      <c r="S44" s="231"/>
      <c r="T44" s="314" t="s">
        <v>341</v>
      </c>
      <c r="U44" s="315" t="s">
        <v>342</v>
      </c>
      <c r="V44" s="230">
        <v>260</v>
      </c>
      <c r="W44" s="77"/>
    </row>
    <row r="45" spans="2:24" x14ac:dyDescent="0.25">
      <c r="C45" s="77"/>
      <c r="D45" s="310" t="s">
        <v>475</v>
      </c>
      <c r="E45" s="311" t="s">
        <v>476</v>
      </c>
      <c r="F45" s="225">
        <v>544</v>
      </c>
      <c r="G45" s="231"/>
      <c r="H45" s="125" t="s">
        <v>471</v>
      </c>
      <c r="I45" s="108" t="s">
        <v>472</v>
      </c>
      <c r="J45" s="108">
        <v>27604.886600000049</v>
      </c>
      <c r="K45" s="231"/>
      <c r="L45" s="312" t="s">
        <v>437</v>
      </c>
      <c r="M45" s="313" t="s">
        <v>438</v>
      </c>
      <c r="N45" s="232">
        <v>6108.2965999999997</v>
      </c>
      <c r="O45" s="231"/>
      <c r="P45" s="307" t="s">
        <v>381</v>
      </c>
      <c r="Q45" s="307" t="s">
        <v>382</v>
      </c>
      <c r="R45" s="233">
        <v>0.10806871610658469</v>
      </c>
      <c r="S45" s="231"/>
      <c r="T45" s="314" t="s">
        <v>391</v>
      </c>
      <c r="U45" s="315" t="s">
        <v>392</v>
      </c>
      <c r="V45" s="230">
        <v>265</v>
      </c>
      <c r="W45" s="77"/>
    </row>
    <row r="46" spans="2:24" x14ac:dyDescent="0.25">
      <c r="C46" s="77"/>
      <c r="D46" s="310" t="s">
        <v>383</v>
      </c>
      <c r="E46" s="311" t="s">
        <v>384</v>
      </c>
      <c r="F46" s="225">
        <v>533</v>
      </c>
      <c r="G46" s="231"/>
      <c r="H46" s="125" t="s">
        <v>429</v>
      </c>
      <c r="I46" s="108" t="s">
        <v>430</v>
      </c>
      <c r="J46" s="108">
        <v>26345.102900000049</v>
      </c>
      <c r="K46" s="231"/>
      <c r="L46" s="312" t="s">
        <v>327</v>
      </c>
      <c r="M46" s="313" t="s">
        <v>328</v>
      </c>
      <c r="N46" s="232">
        <v>6090.5717999999943</v>
      </c>
      <c r="O46" s="231"/>
      <c r="P46" s="307" t="s">
        <v>335</v>
      </c>
      <c r="Q46" s="307" t="s">
        <v>336</v>
      </c>
      <c r="R46" s="233">
        <v>0.10621316607066951</v>
      </c>
      <c r="S46" s="231"/>
      <c r="T46" s="314" t="s">
        <v>317</v>
      </c>
      <c r="U46" s="315" t="s">
        <v>318</v>
      </c>
      <c r="V46" s="230">
        <v>253</v>
      </c>
      <c r="W46" s="77"/>
    </row>
    <row r="47" spans="2:24" x14ac:dyDescent="0.25">
      <c r="C47" s="77"/>
      <c r="D47" s="310" t="s">
        <v>323</v>
      </c>
      <c r="E47" s="311" t="s">
        <v>324</v>
      </c>
      <c r="F47" s="225">
        <v>535</v>
      </c>
      <c r="G47" s="231"/>
      <c r="H47" s="125" t="s">
        <v>473</v>
      </c>
      <c r="I47" s="108" t="s">
        <v>474</v>
      </c>
      <c r="J47" s="108">
        <v>26267.209000000039</v>
      </c>
      <c r="K47" s="231"/>
      <c r="L47" s="312" t="s">
        <v>471</v>
      </c>
      <c r="M47" s="313" t="s">
        <v>472</v>
      </c>
      <c r="N47" s="232">
        <v>6047.7960000000012</v>
      </c>
      <c r="O47" s="231"/>
      <c r="P47" s="307" t="s">
        <v>459</v>
      </c>
      <c r="Q47" s="307" t="s">
        <v>460</v>
      </c>
      <c r="R47" s="233">
        <v>0.10597267164432332</v>
      </c>
      <c r="S47" s="231"/>
      <c r="T47" s="314" t="s">
        <v>297</v>
      </c>
      <c r="U47" s="315" t="s">
        <v>298</v>
      </c>
      <c r="V47" s="230">
        <v>252</v>
      </c>
      <c r="W47" s="77"/>
    </row>
    <row r="48" spans="2:24" x14ac:dyDescent="0.25">
      <c r="C48" s="77"/>
      <c r="D48" s="310" t="s">
        <v>469</v>
      </c>
      <c r="E48" s="311" t="s">
        <v>470</v>
      </c>
      <c r="F48" s="225">
        <v>527</v>
      </c>
      <c r="G48" s="231"/>
      <c r="H48" s="125" t="s">
        <v>423</v>
      </c>
      <c r="I48" s="108" t="s">
        <v>424</v>
      </c>
      <c r="J48" s="108">
        <v>25838.841699999997</v>
      </c>
      <c r="K48" s="231"/>
      <c r="L48" s="312" t="s">
        <v>459</v>
      </c>
      <c r="M48" s="313" t="s">
        <v>460</v>
      </c>
      <c r="N48" s="232">
        <v>6024.3477000000121</v>
      </c>
      <c r="O48" s="231"/>
      <c r="P48" s="307" t="s">
        <v>405</v>
      </c>
      <c r="Q48" s="307" t="s">
        <v>406</v>
      </c>
      <c r="R48" s="233">
        <v>0.10428994623855252</v>
      </c>
      <c r="S48" s="231"/>
      <c r="T48" s="314" t="s">
        <v>443</v>
      </c>
      <c r="U48" s="315" t="s">
        <v>444</v>
      </c>
      <c r="V48" s="230">
        <v>238</v>
      </c>
      <c r="W48" s="77"/>
    </row>
    <row r="49" spans="2:24" x14ac:dyDescent="0.25">
      <c r="C49" s="77"/>
      <c r="D49" s="310" t="s">
        <v>403</v>
      </c>
      <c r="E49" s="311" t="s">
        <v>404</v>
      </c>
      <c r="F49" s="225">
        <v>528</v>
      </c>
      <c r="G49" s="231"/>
      <c r="H49" s="125" t="s">
        <v>389</v>
      </c>
      <c r="I49" s="108" t="s">
        <v>390</v>
      </c>
      <c r="J49" s="108">
        <v>25576.170800000102</v>
      </c>
      <c r="K49" s="231"/>
      <c r="L49" s="312" t="s">
        <v>389</v>
      </c>
      <c r="M49" s="313" t="s">
        <v>390</v>
      </c>
      <c r="N49" s="232">
        <v>5890.1264999999876</v>
      </c>
      <c r="O49" s="231"/>
      <c r="P49" s="307" t="s">
        <v>367</v>
      </c>
      <c r="Q49" s="307" t="s">
        <v>368</v>
      </c>
      <c r="R49" s="233">
        <v>9.9110344906374839E-2</v>
      </c>
      <c r="S49" s="231"/>
      <c r="T49" s="314" t="s">
        <v>439</v>
      </c>
      <c r="U49" s="315" t="s">
        <v>440</v>
      </c>
      <c r="V49" s="230">
        <v>237</v>
      </c>
      <c r="W49" s="77"/>
    </row>
    <row r="50" spans="2:24" x14ac:dyDescent="0.25">
      <c r="C50" s="77"/>
      <c r="D50" s="310" t="s">
        <v>439</v>
      </c>
      <c r="E50" s="311" t="s">
        <v>440</v>
      </c>
      <c r="F50" s="225">
        <v>491</v>
      </c>
      <c r="G50" s="231"/>
      <c r="H50" s="125" t="s">
        <v>401</v>
      </c>
      <c r="I50" s="108" t="s">
        <v>402</v>
      </c>
      <c r="J50" s="108">
        <v>24923.247600000006</v>
      </c>
      <c r="K50" s="231"/>
      <c r="L50" s="312" t="s">
        <v>399</v>
      </c>
      <c r="M50" s="313" t="s">
        <v>400</v>
      </c>
      <c r="N50" s="232">
        <v>5823.9248999999945</v>
      </c>
      <c r="O50" s="231"/>
      <c r="P50" s="307" t="s">
        <v>409</v>
      </c>
      <c r="Q50" s="307" t="s">
        <v>410</v>
      </c>
      <c r="R50" s="233">
        <v>9.8985091176654161E-2</v>
      </c>
      <c r="S50" s="231"/>
      <c r="T50" s="314" t="s">
        <v>319</v>
      </c>
      <c r="U50" s="315" t="s">
        <v>320</v>
      </c>
      <c r="V50" s="230">
        <v>224</v>
      </c>
      <c r="W50" s="77"/>
    </row>
    <row r="51" spans="2:24" x14ac:dyDescent="0.25">
      <c r="C51" s="77"/>
      <c r="D51" s="310" t="s">
        <v>329</v>
      </c>
      <c r="E51" s="311" t="s">
        <v>330</v>
      </c>
      <c r="F51" s="225">
        <v>492</v>
      </c>
      <c r="G51" s="231"/>
      <c r="H51" s="125" t="s">
        <v>381</v>
      </c>
      <c r="I51" s="108" t="s">
        <v>382</v>
      </c>
      <c r="J51" s="108">
        <v>24910.055199999984</v>
      </c>
      <c r="K51" s="231"/>
      <c r="L51" s="312" t="s">
        <v>393</v>
      </c>
      <c r="M51" s="313" t="s">
        <v>394</v>
      </c>
      <c r="N51" s="232">
        <v>5520.4889000000048</v>
      </c>
      <c r="O51" s="231"/>
      <c r="P51" s="307" t="s">
        <v>471</v>
      </c>
      <c r="Q51" s="307" t="s">
        <v>472</v>
      </c>
      <c r="R51" s="233">
        <v>9.7544113583440395E-2</v>
      </c>
      <c r="S51" s="231"/>
      <c r="T51" s="314" t="s">
        <v>397</v>
      </c>
      <c r="U51" s="315" t="s">
        <v>398</v>
      </c>
      <c r="V51" s="230">
        <v>220</v>
      </c>
      <c r="W51" s="77"/>
    </row>
    <row r="52" spans="2:24" x14ac:dyDescent="0.25">
      <c r="C52" s="77"/>
      <c r="D52" s="310" t="s">
        <v>471</v>
      </c>
      <c r="E52" s="311" t="s">
        <v>472</v>
      </c>
      <c r="F52" s="225">
        <v>485</v>
      </c>
      <c r="G52" s="231"/>
      <c r="H52" s="125" t="s">
        <v>325</v>
      </c>
      <c r="I52" s="108" t="s">
        <v>326</v>
      </c>
      <c r="J52" s="108">
        <v>24304.532399999978</v>
      </c>
      <c r="K52" s="231"/>
      <c r="L52" s="312" t="s">
        <v>463</v>
      </c>
      <c r="M52" s="313" t="s">
        <v>464</v>
      </c>
      <c r="N52" s="232">
        <v>5517.1706999999942</v>
      </c>
      <c r="O52" s="231"/>
      <c r="P52" s="307" t="s">
        <v>411</v>
      </c>
      <c r="Q52" s="307" t="s">
        <v>412</v>
      </c>
      <c r="R52" s="233">
        <v>9.6457218841358758E-2</v>
      </c>
      <c r="S52" s="231"/>
      <c r="T52" s="314" t="s">
        <v>441</v>
      </c>
      <c r="U52" s="315" t="s">
        <v>442</v>
      </c>
      <c r="V52" s="230">
        <v>215</v>
      </c>
      <c r="W52" s="77"/>
    </row>
    <row r="53" spans="2:24" x14ac:dyDescent="0.25">
      <c r="C53" s="77"/>
      <c r="D53" s="310" t="s">
        <v>419</v>
      </c>
      <c r="E53" s="311" t="s">
        <v>420</v>
      </c>
      <c r="F53" s="225">
        <v>480</v>
      </c>
      <c r="G53" s="231"/>
      <c r="H53" s="125" t="s">
        <v>327</v>
      </c>
      <c r="I53" s="108" t="s">
        <v>328</v>
      </c>
      <c r="J53" s="108">
        <v>24274.223736000069</v>
      </c>
      <c r="K53" s="231"/>
      <c r="L53" s="312" t="s">
        <v>369</v>
      </c>
      <c r="M53" s="313" t="s">
        <v>370</v>
      </c>
      <c r="N53" s="232">
        <v>5429.5009999999993</v>
      </c>
      <c r="O53" s="231"/>
      <c r="P53" s="307" t="s">
        <v>351</v>
      </c>
      <c r="Q53" s="307" t="s">
        <v>352</v>
      </c>
      <c r="R53" s="233">
        <v>9.5202755423746732E-2</v>
      </c>
      <c r="S53" s="231"/>
      <c r="T53" s="314" t="s">
        <v>387</v>
      </c>
      <c r="U53" s="315" t="s">
        <v>388</v>
      </c>
      <c r="V53" s="230">
        <v>219</v>
      </c>
      <c r="W53" s="77"/>
    </row>
    <row r="54" spans="2:24" x14ac:dyDescent="0.25">
      <c r="C54" s="77"/>
      <c r="D54" s="310" t="s">
        <v>371</v>
      </c>
      <c r="E54" s="311" t="s">
        <v>372</v>
      </c>
      <c r="F54" s="225">
        <v>476</v>
      </c>
      <c r="G54" s="231"/>
      <c r="H54" s="125" t="s">
        <v>375</v>
      </c>
      <c r="I54" s="108" t="s">
        <v>376</v>
      </c>
      <c r="J54" s="108">
        <v>24087.721599999975</v>
      </c>
      <c r="K54" s="231"/>
      <c r="L54" s="312" t="s">
        <v>305</v>
      </c>
      <c r="M54" s="313" t="s">
        <v>306</v>
      </c>
      <c r="N54" s="232">
        <v>5409.6014000000059</v>
      </c>
      <c r="O54" s="231"/>
      <c r="P54" s="307" t="s">
        <v>453</v>
      </c>
      <c r="Q54" s="307" t="s">
        <v>454</v>
      </c>
      <c r="R54" s="233">
        <v>9.3803622781590504E-2</v>
      </c>
      <c r="S54" s="231"/>
      <c r="T54" s="314" t="s">
        <v>399</v>
      </c>
      <c r="U54" s="315" t="s">
        <v>400</v>
      </c>
      <c r="V54" s="230">
        <v>205</v>
      </c>
      <c r="W54" s="77"/>
    </row>
    <row r="55" spans="2:24" x14ac:dyDescent="0.25">
      <c r="C55" s="77"/>
      <c r="D55" s="310" t="s">
        <v>377</v>
      </c>
      <c r="E55" s="311" t="s">
        <v>378</v>
      </c>
      <c r="F55" s="225">
        <v>450</v>
      </c>
      <c r="G55" s="231"/>
      <c r="H55" s="125" t="s">
        <v>413</v>
      </c>
      <c r="I55" s="108" t="s">
        <v>414</v>
      </c>
      <c r="J55" s="108">
        <v>23947.982600000043</v>
      </c>
      <c r="K55" s="231"/>
      <c r="L55" s="312" t="s">
        <v>419</v>
      </c>
      <c r="M55" s="313" t="s">
        <v>420</v>
      </c>
      <c r="N55" s="232">
        <v>5383.2580000000016</v>
      </c>
      <c r="O55" s="231"/>
      <c r="P55" s="307" t="s">
        <v>433</v>
      </c>
      <c r="Q55" s="307" t="s">
        <v>434</v>
      </c>
      <c r="R55" s="233">
        <v>9.2979679245009911E-2</v>
      </c>
      <c r="S55" s="231"/>
      <c r="T55" s="314" t="s">
        <v>377</v>
      </c>
      <c r="U55" s="315" t="s">
        <v>378</v>
      </c>
      <c r="V55" s="230">
        <v>203</v>
      </c>
      <c r="W55" s="77"/>
    </row>
    <row r="56" spans="2:24" x14ac:dyDescent="0.25">
      <c r="B56" s="320">
        <v>50</v>
      </c>
      <c r="C56" s="316"/>
      <c r="D56" s="310" t="s">
        <v>305</v>
      </c>
      <c r="E56" s="311" t="s">
        <v>306</v>
      </c>
      <c r="F56" s="225">
        <v>430</v>
      </c>
      <c r="G56" s="231"/>
      <c r="H56" s="125" t="s">
        <v>301</v>
      </c>
      <c r="I56" s="108" t="s">
        <v>302</v>
      </c>
      <c r="J56" s="108">
        <v>23911.984700000015</v>
      </c>
      <c r="K56" s="231"/>
      <c r="L56" s="312" t="s">
        <v>431</v>
      </c>
      <c r="M56" s="313" t="s">
        <v>432</v>
      </c>
      <c r="N56" s="232">
        <v>5105.4448000000048</v>
      </c>
      <c r="O56" s="231"/>
      <c r="P56" s="307" t="s">
        <v>455</v>
      </c>
      <c r="Q56" s="307" t="s">
        <v>456</v>
      </c>
      <c r="R56" s="233">
        <v>9.0066634046103655E-2</v>
      </c>
      <c r="S56" s="231"/>
      <c r="T56" s="314" t="s">
        <v>423</v>
      </c>
      <c r="U56" s="315" t="s">
        <v>424</v>
      </c>
      <c r="V56" s="230">
        <v>212</v>
      </c>
      <c r="W56" s="317"/>
      <c r="X56" s="318">
        <v>50</v>
      </c>
    </row>
    <row r="57" spans="2:24" x14ac:dyDescent="0.25">
      <c r="C57" s="77"/>
      <c r="D57" s="310" t="s">
        <v>415</v>
      </c>
      <c r="E57" s="311" t="s">
        <v>416</v>
      </c>
      <c r="F57" s="225">
        <v>419</v>
      </c>
      <c r="G57" s="231"/>
      <c r="H57" s="125" t="s">
        <v>463</v>
      </c>
      <c r="I57" s="108" t="s">
        <v>464</v>
      </c>
      <c r="J57" s="108">
        <v>23848.056399999943</v>
      </c>
      <c r="K57" s="231"/>
      <c r="L57" s="312" t="s">
        <v>311</v>
      </c>
      <c r="M57" s="313" t="s">
        <v>312</v>
      </c>
      <c r="N57" s="232">
        <v>4809.0050000000001</v>
      </c>
      <c r="O57" s="231"/>
      <c r="P57" s="307" t="s">
        <v>337</v>
      </c>
      <c r="Q57" s="307" t="s">
        <v>338</v>
      </c>
      <c r="R57" s="233">
        <v>8.8695876789919734E-2</v>
      </c>
      <c r="S57" s="231"/>
      <c r="T57" s="314" t="s">
        <v>309</v>
      </c>
      <c r="U57" s="315" t="s">
        <v>310</v>
      </c>
      <c r="V57" s="230">
        <v>211</v>
      </c>
      <c r="W57" s="77"/>
    </row>
    <row r="58" spans="2:24" x14ac:dyDescent="0.25">
      <c r="C58" s="77"/>
      <c r="D58" s="310" t="s">
        <v>441</v>
      </c>
      <c r="E58" s="311" t="s">
        <v>442</v>
      </c>
      <c r="F58" s="225">
        <v>414</v>
      </c>
      <c r="G58" s="231"/>
      <c r="H58" s="125" t="s">
        <v>331</v>
      </c>
      <c r="I58" s="108" t="s">
        <v>332</v>
      </c>
      <c r="J58" s="108">
        <v>23175.134000000009</v>
      </c>
      <c r="K58" s="231"/>
      <c r="L58" s="312" t="s">
        <v>349</v>
      </c>
      <c r="M58" s="313" t="s">
        <v>350</v>
      </c>
      <c r="N58" s="232">
        <v>4756.9429999999948</v>
      </c>
      <c r="O58" s="231"/>
      <c r="P58" s="307" t="s">
        <v>323</v>
      </c>
      <c r="Q58" s="307" t="s">
        <v>324</v>
      </c>
      <c r="R58" s="233">
        <v>8.7546545454545419E-2</v>
      </c>
      <c r="S58" s="231"/>
      <c r="T58" s="314" t="s">
        <v>483</v>
      </c>
      <c r="U58" s="315" t="s">
        <v>484</v>
      </c>
      <c r="V58" s="230">
        <v>197</v>
      </c>
      <c r="W58" s="77"/>
    </row>
    <row r="59" spans="2:24" x14ac:dyDescent="0.25">
      <c r="C59" s="77"/>
      <c r="D59" s="310" t="s">
        <v>327</v>
      </c>
      <c r="E59" s="311" t="s">
        <v>328</v>
      </c>
      <c r="F59" s="225">
        <v>404</v>
      </c>
      <c r="G59" s="231"/>
      <c r="H59" s="125" t="s">
        <v>441</v>
      </c>
      <c r="I59" s="108" t="s">
        <v>442</v>
      </c>
      <c r="J59" s="108">
        <v>22612.630100000042</v>
      </c>
      <c r="K59" s="231"/>
      <c r="L59" s="312" t="s">
        <v>417</v>
      </c>
      <c r="M59" s="313" t="s">
        <v>418</v>
      </c>
      <c r="N59" s="232">
        <v>4565.686399999995</v>
      </c>
      <c r="O59" s="231"/>
      <c r="P59" s="307" t="s">
        <v>469</v>
      </c>
      <c r="Q59" s="307" t="s">
        <v>470</v>
      </c>
      <c r="R59" s="233">
        <v>8.7182008411973697E-2</v>
      </c>
      <c r="S59" s="231"/>
      <c r="T59" s="314" t="s">
        <v>417</v>
      </c>
      <c r="U59" s="315" t="s">
        <v>418</v>
      </c>
      <c r="V59" s="230">
        <v>199</v>
      </c>
      <c r="W59" s="77"/>
    </row>
    <row r="60" spans="2:24" x14ac:dyDescent="0.25">
      <c r="C60" s="77"/>
      <c r="D60" s="310" t="s">
        <v>393</v>
      </c>
      <c r="E60" s="311" t="s">
        <v>394</v>
      </c>
      <c r="F60" s="225">
        <v>400</v>
      </c>
      <c r="G60" s="231"/>
      <c r="H60" s="125" t="s">
        <v>461</v>
      </c>
      <c r="I60" s="108" t="s">
        <v>462</v>
      </c>
      <c r="J60" s="108">
        <v>22526.495099999978</v>
      </c>
      <c r="K60" s="231"/>
      <c r="L60" s="312" t="s">
        <v>435</v>
      </c>
      <c r="M60" s="313" t="s">
        <v>436</v>
      </c>
      <c r="N60" s="232">
        <v>4533.4244999999955</v>
      </c>
      <c r="O60" s="231"/>
      <c r="P60" s="307" t="s">
        <v>419</v>
      </c>
      <c r="Q60" s="307" t="s">
        <v>420</v>
      </c>
      <c r="R60" s="233">
        <v>8.61866197039306E-2</v>
      </c>
      <c r="S60" s="231"/>
      <c r="T60" s="314" t="s">
        <v>487</v>
      </c>
      <c r="U60" s="315" t="s">
        <v>488</v>
      </c>
      <c r="V60" s="230">
        <v>197</v>
      </c>
      <c r="W60" s="77"/>
    </row>
    <row r="61" spans="2:24" x14ac:dyDescent="0.25">
      <c r="C61" s="77"/>
      <c r="D61" s="310" t="s">
        <v>375</v>
      </c>
      <c r="E61" s="311" t="s">
        <v>376</v>
      </c>
      <c r="F61" s="225">
        <v>399</v>
      </c>
      <c r="G61" s="231"/>
      <c r="H61" s="125" t="s">
        <v>431</v>
      </c>
      <c r="I61" s="108" t="s">
        <v>432</v>
      </c>
      <c r="J61" s="108">
        <v>22154.035300000014</v>
      </c>
      <c r="K61" s="231"/>
      <c r="L61" s="312" t="s">
        <v>439</v>
      </c>
      <c r="M61" s="313" t="s">
        <v>440</v>
      </c>
      <c r="N61" s="232">
        <v>4529.4426999999987</v>
      </c>
      <c r="O61" s="231"/>
      <c r="P61" s="307" t="s">
        <v>297</v>
      </c>
      <c r="Q61" s="307" t="s">
        <v>298</v>
      </c>
      <c r="R61" s="233">
        <v>8.3386015314895562E-2</v>
      </c>
      <c r="S61" s="231"/>
      <c r="T61" s="314" t="s">
        <v>459</v>
      </c>
      <c r="U61" s="315" t="s">
        <v>460</v>
      </c>
      <c r="V61" s="230">
        <v>193</v>
      </c>
      <c r="W61" s="77"/>
    </row>
    <row r="62" spans="2:24" ht="30" x14ac:dyDescent="0.25">
      <c r="C62" s="77"/>
      <c r="D62" s="310" t="s">
        <v>493</v>
      </c>
      <c r="E62" s="311" t="s">
        <v>280</v>
      </c>
      <c r="F62" s="225">
        <v>402</v>
      </c>
      <c r="G62" s="231"/>
      <c r="H62" s="125" t="s">
        <v>369</v>
      </c>
      <c r="I62" s="108" t="s">
        <v>370</v>
      </c>
      <c r="J62" s="108">
        <v>21106.394300000014</v>
      </c>
      <c r="K62" s="231"/>
      <c r="L62" s="312" t="s">
        <v>461</v>
      </c>
      <c r="M62" s="313" t="s">
        <v>462</v>
      </c>
      <c r="N62" s="232">
        <v>4523.1954999999916</v>
      </c>
      <c r="O62" s="231"/>
      <c r="P62" s="307" t="s">
        <v>397</v>
      </c>
      <c r="Q62" s="307" t="s">
        <v>398</v>
      </c>
      <c r="R62" s="233">
        <v>8.3275592058615067E-2</v>
      </c>
      <c r="S62" s="231"/>
      <c r="T62" s="314" t="s">
        <v>343</v>
      </c>
      <c r="U62" s="315" t="s">
        <v>344</v>
      </c>
      <c r="V62" s="230">
        <v>186</v>
      </c>
      <c r="W62" s="77"/>
    </row>
    <row r="63" spans="2:24" x14ac:dyDescent="0.25">
      <c r="C63" s="77"/>
      <c r="D63" s="310" t="s">
        <v>333</v>
      </c>
      <c r="E63" s="311" t="s">
        <v>334</v>
      </c>
      <c r="F63" s="225">
        <v>395</v>
      </c>
      <c r="G63" s="231"/>
      <c r="H63" s="125" t="s">
        <v>297</v>
      </c>
      <c r="I63" s="108" t="s">
        <v>298</v>
      </c>
      <c r="J63" s="108">
        <v>20755.446300000025</v>
      </c>
      <c r="K63" s="231"/>
      <c r="L63" s="312" t="s">
        <v>387</v>
      </c>
      <c r="M63" s="313" t="s">
        <v>388</v>
      </c>
      <c r="N63" s="232">
        <v>4273.4927000000016</v>
      </c>
      <c r="O63" s="231"/>
      <c r="P63" s="307" t="s">
        <v>401</v>
      </c>
      <c r="Q63" s="307" t="s">
        <v>402</v>
      </c>
      <c r="R63" s="233">
        <v>8.2517473413765266E-2</v>
      </c>
      <c r="S63" s="231"/>
      <c r="T63" s="314" t="s">
        <v>455</v>
      </c>
      <c r="U63" s="315" t="s">
        <v>456</v>
      </c>
      <c r="V63" s="230">
        <v>185</v>
      </c>
      <c r="W63" s="77"/>
    </row>
    <row r="64" spans="2:24" x14ac:dyDescent="0.25">
      <c r="C64" s="77"/>
      <c r="D64" s="310" t="s">
        <v>355</v>
      </c>
      <c r="E64" s="311" t="s">
        <v>356</v>
      </c>
      <c r="F64" s="225">
        <v>365</v>
      </c>
      <c r="G64" s="231"/>
      <c r="H64" s="125" t="s">
        <v>371</v>
      </c>
      <c r="I64" s="108" t="s">
        <v>372</v>
      </c>
      <c r="J64" s="108">
        <v>20373.928299999974</v>
      </c>
      <c r="K64" s="231"/>
      <c r="L64" s="312" t="s">
        <v>371</v>
      </c>
      <c r="M64" s="313" t="s">
        <v>372</v>
      </c>
      <c r="N64" s="232">
        <v>4157.8989999999994</v>
      </c>
      <c r="O64" s="231"/>
      <c r="P64" s="307" t="s">
        <v>403</v>
      </c>
      <c r="Q64" s="307" t="s">
        <v>404</v>
      </c>
      <c r="R64" s="233">
        <v>8.1145985776514357E-2</v>
      </c>
      <c r="S64" s="231"/>
      <c r="T64" s="314" t="s">
        <v>411</v>
      </c>
      <c r="U64" s="315" t="s">
        <v>412</v>
      </c>
      <c r="V64" s="230">
        <v>178</v>
      </c>
      <c r="W64" s="77"/>
    </row>
    <row r="65" spans="3:23" x14ac:dyDescent="0.25">
      <c r="C65" s="77"/>
      <c r="D65" s="310" t="s">
        <v>325</v>
      </c>
      <c r="E65" s="311" t="s">
        <v>326</v>
      </c>
      <c r="F65" s="225">
        <v>363</v>
      </c>
      <c r="G65" s="231"/>
      <c r="H65" s="125" t="s">
        <v>439</v>
      </c>
      <c r="I65" s="108" t="s">
        <v>440</v>
      </c>
      <c r="J65" s="108">
        <v>20232.294500000033</v>
      </c>
      <c r="K65" s="231"/>
      <c r="L65" s="312" t="s">
        <v>297</v>
      </c>
      <c r="M65" s="313" t="s">
        <v>298</v>
      </c>
      <c r="N65" s="232">
        <v>4156.1028000000015</v>
      </c>
      <c r="O65" s="231"/>
      <c r="P65" s="307" t="s">
        <v>427</v>
      </c>
      <c r="Q65" s="307" t="s">
        <v>428</v>
      </c>
      <c r="R65" s="233">
        <v>7.8588933357390228E-2</v>
      </c>
      <c r="S65" s="231"/>
      <c r="T65" s="314" t="s">
        <v>361</v>
      </c>
      <c r="U65" s="315" t="s">
        <v>362</v>
      </c>
      <c r="V65" s="230">
        <v>190</v>
      </c>
      <c r="W65" s="77"/>
    </row>
    <row r="66" spans="3:23" x14ac:dyDescent="0.25">
      <c r="C66" s="77"/>
      <c r="D66" s="310" t="s">
        <v>301</v>
      </c>
      <c r="E66" s="311" t="s">
        <v>302</v>
      </c>
      <c r="F66" s="225">
        <v>363</v>
      </c>
      <c r="G66" s="231"/>
      <c r="H66" s="125" t="s">
        <v>329</v>
      </c>
      <c r="I66" s="108" t="s">
        <v>330</v>
      </c>
      <c r="J66" s="108">
        <v>19251.201700000081</v>
      </c>
      <c r="K66" s="231"/>
      <c r="L66" s="312" t="s">
        <v>347</v>
      </c>
      <c r="M66" s="313" t="s">
        <v>348</v>
      </c>
      <c r="N66" s="232">
        <v>4151.4189999999981</v>
      </c>
      <c r="O66" s="231"/>
      <c r="P66" s="307" t="s">
        <v>477</v>
      </c>
      <c r="Q66" s="307" t="s">
        <v>478</v>
      </c>
      <c r="R66" s="233">
        <v>7.4245279238667666E-2</v>
      </c>
      <c r="S66" s="231"/>
      <c r="T66" s="314" t="s">
        <v>375</v>
      </c>
      <c r="U66" s="315" t="s">
        <v>376</v>
      </c>
      <c r="V66" s="230">
        <v>162</v>
      </c>
      <c r="W66" s="77"/>
    </row>
    <row r="67" spans="3:23" x14ac:dyDescent="0.25">
      <c r="C67" s="77"/>
      <c r="D67" s="310" t="s">
        <v>473</v>
      </c>
      <c r="E67" s="311" t="s">
        <v>474</v>
      </c>
      <c r="F67" s="225">
        <v>354</v>
      </c>
      <c r="G67" s="231"/>
      <c r="H67" s="125" t="s">
        <v>311</v>
      </c>
      <c r="I67" s="108" t="s">
        <v>312</v>
      </c>
      <c r="J67" s="108">
        <v>18674.430000000026</v>
      </c>
      <c r="K67" s="231"/>
      <c r="L67" s="312" t="s">
        <v>309</v>
      </c>
      <c r="M67" s="313" t="s">
        <v>310</v>
      </c>
      <c r="N67" s="232">
        <v>4141.6735000000008</v>
      </c>
      <c r="O67" s="231"/>
      <c r="P67" s="307" t="s">
        <v>377</v>
      </c>
      <c r="Q67" s="307" t="s">
        <v>378</v>
      </c>
      <c r="R67" s="233">
        <v>7.1651857593311497E-2</v>
      </c>
      <c r="S67" s="231"/>
      <c r="T67" s="314" t="s">
        <v>347</v>
      </c>
      <c r="U67" s="315" t="s">
        <v>348</v>
      </c>
      <c r="V67" s="230">
        <v>163</v>
      </c>
      <c r="W67" s="77"/>
    </row>
    <row r="68" spans="3:23" x14ac:dyDescent="0.25">
      <c r="C68" s="77"/>
      <c r="D68" s="310" t="s">
        <v>427</v>
      </c>
      <c r="E68" s="311" t="s">
        <v>428</v>
      </c>
      <c r="F68" s="225">
        <v>341</v>
      </c>
      <c r="G68" s="231"/>
      <c r="H68" s="125" t="s">
        <v>407</v>
      </c>
      <c r="I68" s="108" t="s">
        <v>408</v>
      </c>
      <c r="J68" s="108">
        <v>17986.342299999982</v>
      </c>
      <c r="K68" s="231"/>
      <c r="L68" s="312" t="s">
        <v>423</v>
      </c>
      <c r="M68" s="313" t="s">
        <v>424</v>
      </c>
      <c r="N68" s="232">
        <v>4008.0654999999956</v>
      </c>
      <c r="O68" s="231"/>
      <c r="P68" s="307" t="s">
        <v>325</v>
      </c>
      <c r="Q68" s="307" t="s">
        <v>326</v>
      </c>
      <c r="R68" s="233">
        <v>6.9263217830670132E-2</v>
      </c>
      <c r="S68" s="231"/>
      <c r="T68" s="314" t="s">
        <v>303</v>
      </c>
      <c r="U68" s="315" t="s">
        <v>304</v>
      </c>
      <c r="V68" s="230">
        <v>164</v>
      </c>
      <c r="W68" s="77"/>
    </row>
    <row r="69" spans="3:23" x14ac:dyDescent="0.25">
      <c r="C69" s="77"/>
      <c r="D69" s="310" t="s">
        <v>307</v>
      </c>
      <c r="E69" s="311" t="s">
        <v>308</v>
      </c>
      <c r="F69" s="225">
        <v>325</v>
      </c>
      <c r="G69" s="231"/>
      <c r="H69" s="125" t="s">
        <v>435</v>
      </c>
      <c r="I69" s="108" t="s">
        <v>436</v>
      </c>
      <c r="J69" s="108">
        <v>17912.793200000076</v>
      </c>
      <c r="K69" s="231"/>
      <c r="L69" s="312" t="s">
        <v>473</v>
      </c>
      <c r="M69" s="313" t="s">
        <v>474</v>
      </c>
      <c r="N69" s="232">
        <v>4005.1270000000036</v>
      </c>
      <c r="O69" s="231"/>
      <c r="P69" s="307" t="s">
        <v>327</v>
      </c>
      <c r="Q69" s="307" t="s">
        <v>328</v>
      </c>
      <c r="R69" s="233">
        <v>6.8406806620243621E-2</v>
      </c>
      <c r="S69" s="231"/>
      <c r="T69" s="314" t="s">
        <v>405</v>
      </c>
      <c r="U69" s="315" t="s">
        <v>406</v>
      </c>
      <c r="V69" s="230">
        <v>159</v>
      </c>
      <c r="W69" s="77"/>
    </row>
    <row r="70" spans="3:23" x14ac:dyDescent="0.25">
      <c r="C70" s="77"/>
      <c r="D70" s="310" t="s">
        <v>331</v>
      </c>
      <c r="E70" s="311" t="s">
        <v>332</v>
      </c>
      <c r="F70" s="225">
        <v>327</v>
      </c>
      <c r="G70" s="231"/>
      <c r="H70" s="125" t="s">
        <v>339</v>
      </c>
      <c r="I70" s="108" t="s">
        <v>340</v>
      </c>
      <c r="J70" s="108">
        <v>17572.11719999999</v>
      </c>
      <c r="K70" s="231"/>
      <c r="L70" s="312" t="s">
        <v>329</v>
      </c>
      <c r="M70" s="313" t="s">
        <v>330</v>
      </c>
      <c r="N70" s="232">
        <v>3990.8433999999961</v>
      </c>
      <c r="O70" s="231"/>
      <c r="P70" s="307" t="s">
        <v>343</v>
      </c>
      <c r="Q70" s="307" t="s">
        <v>344</v>
      </c>
      <c r="R70" s="233">
        <v>6.6811051632080135E-2</v>
      </c>
      <c r="S70" s="231"/>
      <c r="T70" s="314" t="s">
        <v>403</v>
      </c>
      <c r="U70" s="315" t="s">
        <v>404</v>
      </c>
      <c r="V70" s="230">
        <v>150</v>
      </c>
      <c r="W70" s="77"/>
    </row>
    <row r="71" spans="3:23" x14ac:dyDescent="0.25">
      <c r="C71" s="77"/>
      <c r="D71" s="310" t="s">
        <v>297</v>
      </c>
      <c r="E71" s="311" t="s">
        <v>298</v>
      </c>
      <c r="F71" s="225">
        <v>326</v>
      </c>
      <c r="G71" s="231"/>
      <c r="H71" s="125" t="s">
        <v>425</v>
      </c>
      <c r="I71" s="108" t="s">
        <v>426</v>
      </c>
      <c r="J71" s="108">
        <v>16728.489500000032</v>
      </c>
      <c r="K71" s="231"/>
      <c r="L71" s="312" t="s">
        <v>441</v>
      </c>
      <c r="M71" s="313" t="s">
        <v>442</v>
      </c>
      <c r="N71" s="232">
        <v>3787.1489000000015</v>
      </c>
      <c r="O71" s="231"/>
      <c r="P71" s="307" t="s">
        <v>423</v>
      </c>
      <c r="Q71" s="307" t="s">
        <v>424</v>
      </c>
      <c r="R71" s="233">
        <v>6.6612979543433135E-2</v>
      </c>
      <c r="S71" s="231"/>
      <c r="T71" s="314" t="s">
        <v>327</v>
      </c>
      <c r="U71" s="315" t="s">
        <v>328</v>
      </c>
      <c r="V71" s="230">
        <v>151</v>
      </c>
      <c r="W71" s="77"/>
    </row>
    <row r="72" spans="3:23" x14ac:dyDescent="0.25">
      <c r="C72" s="77"/>
      <c r="D72" s="310" t="s">
        <v>437</v>
      </c>
      <c r="E72" s="311" t="s">
        <v>438</v>
      </c>
      <c r="F72" s="225">
        <v>324</v>
      </c>
      <c r="G72" s="231"/>
      <c r="H72" s="125" t="s">
        <v>451</v>
      </c>
      <c r="I72" s="108" t="s">
        <v>452</v>
      </c>
      <c r="J72" s="108">
        <v>16240.249400000015</v>
      </c>
      <c r="K72" s="231"/>
      <c r="L72" s="312" t="s">
        <v>479</v>
      </c>
      <c r="M72" s="313" t="s">
        <v>480</v>
      </c>
      <c r="N72" s="232">
        <v>3548.1900000000014</v>
      </c>
      <c r="O72" s="231"/>
      <c r="P72" s="307" t="s">
        <v>413</v>
      </c>
      <c r="Q72" s="307" t="s">
        <v>414</v>
      </c>
      <c r="R72" s="233">
        <v>6.579586069334635E-2</v>
      </c>
      <c r="S72" s="231"/>
      <c r="T72" s="314" t="s">
        <v>379</v>
      </c>
      <c r="U72" s="315" t="s">
        <v>380</v>
      </c>
      <c r="V72" s="230">
        <v>145</v>
      </c>
      <c r="W72" s="77"/>
    </row>
    <row r="73" spans="3:23" x14ac:dyDescent="0.25">
      <c r="C73" s="77"/>
      <c r="D73" s="310" t="s">
        <v>405</v>
      </c>
      <c r="E73" s="311" t="s">
        <v>406</v>
      </c>
      <c r="F73" s="225">
        <v>304</v>
      </c>
      <c r="G73" s="231"/>
      <c r="H73" s="125" t="s">
        <v>355</v>
      </c>
      <c r="I73" s="108" t="s">
        <v>356</v>
      </c>
      <c r="J73" s="108">
        <v>15907.196300000001</v>
      </c>
      <c r="K73" s="231"/>
      <c r="L73" s="312" t="s">
        <v>381</v>
      </c>
      <c r="M73" s="313" t="s">
        <v>382</v>
      </c>
      <c r="N73" s="232">
        <v>3533.1039999999948</v>
      </c>
      <c r="O73" s="231"/>
      <c r="P73" s="307" t="s">
        <v>311</v>
      </c>
      <c r="Q73" s="307" t="s">
        <v>312</v>
      </c>
      <c r="R73" s="233">
        <v>6.1947448383843834E-2</v>
      </c>
      <c r="S73" s="231"/>
      <c r="T73" s="314" t="s">
        <v>457</v>
      </c>
      <c r="U73" s="315" t="s">
        <v>458</v>
      </c>
      <c r="V73" s="230">
        <v>149</v>
      </c>
      <c r="W73" s="77"/>
    </row>
    <row r="74" spans="3:23" x14ac:dyDescent="0.25">
      <c r="C74" s="77"/>
      <c r="D74" s="310" t="s">
        <v>411</v>
      </c>
      <c r="E74" s="311" t="s">
        <v>412</v>
      </c>
      <c r="F74" s="225">
        <v>304</v>
      </c>
      <c r="G74" s="231"/>
      <c r="H74" s="125" t="s">
        <v>353</v>
      </c>
      <c r="I74" s="108" t="s">
        <v>354</v>
      </c>
      <c r="J74" s="108">
        <v>15489.362000000021</v>
      </c>
      <c r="K74" s="231"/>
      <c r="L74" s="312" t="s">
        <v>299</v>
      </c>
      <c r="M74" s="313" t="s">
        <v>300</v>
      </c>
      <c r="N74" s="232">
        <v>3433.6361999999972</v>
      </c>
      <c r="O74" s="231"/>
      <c r="P74" s="307" t="s">
        <v>441</v>
      </c>
      <c r="Q74" s="307" t="s">
        <v>442</v>
      </c>
      <c r="R74" s="233">
        <v>6.1836362169626978E-2</v>
      </c>
      <c r="S74" s="231"/>
      <c r="T74" s="314" t="s">
        <v>469</v>
      </c>
      <c r="U74" s="315" t="s">
        <v>470</v>
      </c>
      <c r="V74" s="230">
        <v>141</v>
      </c>
      <c r="W74" s="77"/>
    </row>
    <row r="75" spans="3:23" x14ac:dyDescent="0.25">
      <c r="C75" s="77"/>
      <c r="D75" s="310" t="s">
        <v>449</v>
      </c>
      <c r="E75" s="311" t="s">
        <v>450</v>
      </c>
      <c r="F75" s="225">
        <v>278</v>
      </c>
      <c r="G75" s="231"/>
      <c r="H75" s="125" t="s">
        <v>377</v>
      </c>
      <c r="I75" s="108" t="s">
        <v>378</v>
      </c>
      <c r="J75" s="108">
        <v>14929.452699999976</v>
      </c>
      <c r="K75" s="231"/>
      <c r="L75" s="312" t="s">
        <v>355</v>
      </c>
      <c r="M75" s="313" t="s">
        <v>356</v>
      </c>
      <c r="N75" s="232">
        <v>3419.1960999999992</v>
      </c>
      <c r="O75" s="231"/>
      <c r="P75" s="307" t="s">
        <v>371</v>
      </c>
      <c r="Q75" s="307" t="s">
        <v>372</v>
      </c>
      <c r="R75" s="233">
        <v>6.0014929554231239E-2</v>
      </c>
      <c r="S75" s="231"/>
      <c r="T75" s="314" t="s">
        <v>461</v>
      </c>
      <c r="U75" s="315" t="s">
        <v>462</v>
      </c>
      <c r="V75" s="230">
        <v>139</v>
      </c>
      <c r="W75" s="77"/>
    </row>
    <row r="76" spans="3:23" x14ac:dyDescent="0.25">
      <c r="C76" s="77"/>
      <c r="D76" s="310" t="s">
        <v>421</v>
      </c>
      <c r="E76" s="311" t="s">
        <v>422</v>
      </c>
      <c r="F76" s="225">
        <v>270</v>
      </c>
      <c r="G76" s="231"/>
      <c r="H76" s="125" t="s">
        <v>315</v>
      </c>
      <c r="I76" s="108" t="s">
        <v>316</v>
      </c>
      <c r="J76" s="108">
        <v>14926.539400000027</v>
      </c>
      <c r="K76" s="231"/>
      <c r="L76" s="424" t="s">
        <v>425</v>
      </c>
      <c r="M76" s="313" t="s">
        <v>426</v>
      </c>
      <c r="N76" s="232">
        <v>3316.1850000000004</v>
      </c>
      <c r="O76" s="231"/>
      <c r="P76" s="307" t="s">
        <v>333</v>
      </c>
      <c r="Q76" s="307" t="s">
        <v>334</v>
      </c>
      <c r="R76" s="233">
        <v>5.9978736254025333E-2</v>
      </c>
      <c r="S76" s="231"/>
      <c r="T76" s="314" t="s">
        <v>349</v>
      </c>
      <c r="U76" s="315" t="s">
        <v>350</v>
      </c>
      <c r="V76" s="230">
        <v>130</v>
      </c>
      <c r="W76" s="77"/>
    </row>
    <row r="77" spans="3:23" x14ac:dyDescent="0.25">
      <c r="C77" s="77"/>
      <c r="D77" s="310" t="s">
        <v>413</v>
      </c>
      <c r="E77" s="311" t="s">
        <v>414</v>
      </c>
      <c r="F77" s="225">
        <v>278</v>
      </c>
      <c r="G77" s="231"/>
      <c r="H77" s="125" t="s">
        <v>343</v>
      </c>
      <c r="I77" s="108" t="s">
        <v>344</v>
      </c>
      <c r="J77" s="108">
        <v>14565.076499999997</v>
      </c>
      <c r="K77" s="231"/>
      <c r="L77" s="312" t="s">
        <v>379</v>
      </c>
      <c r="M77" s="313" t="s">
        <v>380</v>
      </c>
      <c r="N77" s="232">
        <v>3308.4842999999992</v>
      </c>
      <c r="O77" s="231"/>
      <c r="P77" s="307" t="s">
        <v>445</v>
      </c>
      <c r="Q77" s="307" t="s">
        <v>446</v>
      </c>
      <c r="R77" s="233">
        <v>5.7182863716696272E-2</v>
      </c>
      <c r="S77" s="231"/>
      <c r="T77" s="314" t="s">
        <v>299</v>
      </c>
      <c r="U77" s="315" t="s">
        <v>300</v>
      </c>
      <c r="V77" s="230">
        <v>126</v>
      </c>
      <c r="W77" s="77"/>
    </row>
    <row r="78" spans="3:23" x14ac:dyDescent="0.25">
      <c r="C78" s="77"/>
      <c r="D78" s="310" t="s">
        <v>315</v>
      </c>
      <c r="E78" s="311" t="s">
        <v>316</v>
      </c>
      <c r="F78" s="225">
        <v>264</v>
      </c>
      <c r="G78" s="231"/>
      <c r="H78" s="125" t="s">
        <v>415</v>
      </c>
      <c r="I78" s="108" t="s">
        <v>416</v>
      </c>
      <c r="J78" s="108">
        <v>14234.008500000018</v>
      </c>
      <c r="K78" s="231"/>
      <c r="L78" s="312" t="s">
        <v>453</v>
      </c>
      <c r="M78" s="313" t="s">
        <v>454</v>
      </c>
      <c r="N78" s="232">
        <v>3291.5240000000003</v>
      </c>
      <c r="O78" s="231"/>
      <c r="P78" s="307" t="s">
        <v>339</v>
      </c>
      <c r="Q78" s="307" t="s">
        <v>340</v>
      </c>
      <c r="R78" s="233">
        <v>5.5151222941650917E-2</v>
      </c>
      <c r="S78" s="231"/>
      <c r="T78" s="314" t="s">
        <v>383</v>
      </c>
      <c r="U78" s="315" t="s">
        <v>384</v>
      </c>
      <c r="V78" s="230">
        <v>130</v>
      </c>
      <c r="W78" s="77"/>
    </row>
    <row r="79" spans="3:23" x14ac:dyDescent="0.25">
      <c r="C79" s="77"/>
      <c r="D79" s="310" t="s">
        <v>339</v>
      </c>
      <c r="E79" s="311" t="s">
        <v>340</v>
      </c>
      <c r="F79" s="225">
        <v>256</v>
      </c>
      <c r="G79" s="231"/>
      <c r="H79" s="125" t="s">
        <v>399</v>
      </c>
      <c r="I79" s="108" t="s">
        <v>400</v>
      </c>
      <c r="J79" s="108">
        <v>14227.27480000001</v>
      </c>
      <c r="K79" s="231"/>
      <c r="L79" s="312" t="s">
        <v>377</v>
      </c>
      <c r="M79" s="313" t="s">
        <v>378</v>
      </c>
      <c r="N79" s="232">
        <v>3140.4664000000021</v>
      </c>
      <c r="O79" s="231"/>
      <c r="P79" s="307" t="s">
        <v>407</v>
      </c>
      <c r="Q79" s="307" t="s">
        <v>408</v>
      </c>
      <c r="R79" s="233">
        <v>5.487873969860893E-2</v>
      </c>
      <c r="S79" s="231"/>
      <c r="T79" s="314" t="s">
        <v>475</v>
      </c>
      <c r="U79" s="315" t="s">
        <v>476</v>
      </c>
      <c r="V79" s="230">
        <v>122</v>
      </c>
      <c r="W79" s="77"/>
    </row>
    <row r="80" spans="3:23" x14ac:dyDescent="0.25">
      <c r="C80" s="77"/>
      <c r="D80" s="310" t="s">
        <v>347</v>
      </c>
      <c r="E80" s="311" t="s">
        <v>348</v>
      </c>
      <c r="F80" s="225">
        <v>254</v>
      </c>
      <c r="G80" s="231"/>
      <c r="H80" s="125" t="s">
        <v>333</v>
      </c>
      <c r="I80" s="108" t="s">
        <v>334</v>
      </c>
      <c r="J80" s="108">
        <v>13913.687300000034</v>
      </c>
      <c r="K80" s="231"/>
      <c r="L80" s="312" t="s">
        <v>383</v>
      </c>
      <c r="M80" s="313" t="s">
        <v>384</v>
      </c>
      <c r="N80" s="232">
        <v>3139.3268999999946</v>
      </c>
      <c r="O80" s="231"/>
      <c r="P80" s="307" t="s">
        <v>485</v>
      </c>
      <c r="Q80" s="307" t="s">
        <v>486</v>
      </c>
      <c r="R80" s="233">
        <v>5.4874118831822756E-2</v>
      </c>
      <c r="S80" s="231"/>
      <c r="T80" s="314" t="s">
        <v>305</v>
      </c>
      <c r="U80" s="315" t="s">
        <v>306</v>
      </c>
      <c r="V80" s="230">
        <v>124</v>
      </c>
      <c r="W80" s="77"/>
    </row>
    <row r="81" spans="2:24" x14ac:dyDescent="0.25">
      <c r="B81" s="320">
        <v>75</v>
      </c>
      <c r="C81" s="316"/>
      <c r="D81" s="310" t="s">
        <v>379</v>
      </c>
      <c r="E81" s="311" t="s">
        <v>380</v>
      </c>
      <c r="F81" s="225">
        <v>255</v>
      </c>
      <c r="G81" s="231"/>
      <c r="H81" s="125" t="s">
        <v>417</v>
      </c>
      <c r="I81" s="108" t="s">
        <v>418</v>
      </c>
      <c r="J81" s="108">
        <v>13481.186200000009</v>
      </c>
      <c r="K81" s="231"/>
      <c r="L81" s="312" t="s">
        <v>353</v>
      </c>
      <c r="M81" s="313" t="s">
        <v>354</v>
      </c>
      <c r="N81" s="232">
        <v>2917.138199999999</v>
      </c>
      <c r="O81" s="231"/>
      <c r="P81" s="307" t="s">
        <v>331</v>
      </c>
      <c r="Q81" s="307" t="s">
        <v>332</v>
      </c>
      <c r="R81" s="233">
        <v>5.2838400926576157E-2</v>
      </c>
      <c r="S81" s="231"/>
      <c r="T81" s="314" t="s">
        <v>473</v>
      </c>
      <c r="U81" s="315" t="s">
        <v>474</v>
      </c>
      <c r="V81" s="230">
        <v>117</v>
      </c>
      <c r="W81" s="317"/>
      <c r="X81" s="318">
        <v>75</v>
      </c>
    </row>
    <row r="82" spans="2:24" x14ac:dyDescent="0.25">
      <c r="C82" s="77"/>
      <c r="D82" s="310" t="s">
        <v>369</v>
      </c>
      <c r="E82" s="311" t="s">
        <v>370</v>
      </c>
      <c r="F82" s="225">
        <v>251</v>
      </c>
      <c r="G82" s="231"/>
      <c r="H82" s="125" t="s">
        <v>433</v>
      </c>
      <c r="I82" s="108" t="s">
        <v>434</v>
      </c>
      <c r="J82" s="108">
        <v>12847.3742</v>
      </c>
      <c r="K82" s="231"/>
      <c r="L82" s="312" t="s">
        <v>333</v>
      </c>
      <c r="M82" s="313" t="s">
        <v>334</v>
      </c>
      <c r="N82" s="232">
        <v>2913.1924999999987</v>
      </c>
      <c r="O82" s="231"/>
      <c r="P82" s="307" t="s">
        <v>301</v>
      </c>
      <c r="Q82" s="307" t="s">
        <v>302</v>
      </c>
      <c r="R82" s="233">
        <v>4.9313940807559638E-2</v>
      </c>
      <c r="S82" s="231"/>
      <c r="T82" s="314" t="s">
        <v>315</v>
      </c>
      <c r="U82" s="315" t="s">
        <v>316</v>
      </c>
      <c r="V82" s="230">
        <v>122</v>
      </c>
      <c r="W82" s="77"/>
    </row>
    <row r="83" spans="2:24" x14ac:dyDescent="0.25">
      <c r="C83" s="77"/>
      <c r="D83" s="310" t="s">
        <v>343</v>
      </c>
      <c r="E83" s="311" t="s">
        <v>344</v>
      </c>
      <c r="F83" s="225">
        <v>249</v>
      </c>
      <c r="G83" s="231"/>
      <c r="H83" s="125" t="s">
        <v>387</v>
      </c>
      <c r="I83" s="108" t="s">
        <v>388</v>
      </c>
      <c r="J83" s="108">
        <v>11717.150399999997</v>
      </c>
      <c r="K83" s="231"/>
      <c r="L83" s="312" t="s">
        <v>449</v>
      </c>
      <c r="M83" s="313" t="s">
        <v>450</v>
      </c>
      <c r="N83" s="232">
        <v>2907.4500000000003</v>
      </c>
      <c r="O83" s="231"/>
      <c r="P83" s="307" t="s">
        <v>425</v>
      </c>
      <c r="Q83" s="307" t="s">
        <v>426</v>
      </c>
      <c r="R83" s="233">
        <v>4.9239817799167092E-2</v>
      </c>
      <c r="S83" s="231"/>
      <c r="T83" s="314" t="s">
        <v>389</v>
      </c>
      <c r="U83" s="315" t="s">
        <v>390</v>
      </c>
      <c r="V83" s="230">
        <v>117</v>
      </c>
      <c r="W83" s="77"/>
    </row>
    <row r="84" spans="2:24" x14ac:dyDescent="0.25">
      <c r="C84" s="77"/>
      <c r="D84" s="310" t="s">
        <v>311</v>
      </c>
      <c r="E84" s="311" t="s">
        <v>312</v>
      </c>
      <c r="F84" s="225">
        <v>247</v>
      </c>
      <c r="G84" s="231"/>
      <c r="H84" s="125" t="s">
        <v>349</v>
      </c>
      <c r="I84" s="108" t="s">
        <v>350</v>
      </c>
      <c r="J84" s="108">
        <v>11606.422899999989</v>
      </c>
      <c r="K84" s="231"/>
      <c r="L84" s="312" t="s">
        <v>325</v>
      </c>
      <c r="M84" s="313" t="s">
        <v>326</v>
      </c>
      <c r="N84" s="232">
        <v>2876.4949999999999</v>
      </c>
      <c r="O84" s="231"/>
      <c r="P84" s="307" t="s">
        <v>451</v>
      </c>
      <c r="Q84" s="307" t="s">
        <v>452</v>
      </c>
      <c r="R84" s="233">
        <v>4.865001108388408E-2</v>
      </c>
      <c r="S84" s="231"/>
      <c r="T84" s="314" t="s">
        <v>419</v>
      </c>
      <c r="U84" s="315" t="s">
        <v>420</v>
      </c>
      <c r="V84" s="230">
        <v>111</v>
      </c>
      <c r="W84" s="77"/>
    </row>
    <row r="85" spans="2:24" x14ac:dyDescent="0.25">
      <c r="C85" s="77"/>
      <c r="D85" s="310" t="s">
        <v>451</v>
      </c>
      <c r="E85" s="311" t="s">
        <v>452</v>
      </c>
      <c r="F85" s="225">
        <v>250</v>
      </c>
      <c r="G85" s="231"/>
      <c r="H85" s="125" t="s">
        <v>379</v>
      </c>
      <c r="I85" s="108" t="s">
        <v>380</v>
      </c>
      <c r="J85" s="108">
        <v>11509.446300000025</v>
      </c>
      <c r="K85" s="231"/>
      <c r="L85" s="312" t="s">
        <v>433</v>
      </c>
      <c r="M85" s="313" t="s">
        <v>434</v>
      </c>
      <c r="N85" s="232">
        <v>2810.9337999999934</v>
      </c>
      <c r="O85" s="231"/>
      <c r="P85" s="307" t="s">
        <v>369</v>
      </c>
      <c r="Q85" s="307" t="s">
        <v>370</v>
      </c>
      <c r="R85" s="233">
        <v>4.6977949978076208E-2</v>
      </c>
      <c r="S85" s="231"/>
      <c r="T85" s="314" t="s">
        <v>471</v>
      </c>
      <c r="U85" s="315" t="s">
        <v>472</v>
      </c>
      <c r="V85" s="230">
        <v>114</v>
      </c>
      <c r="W85" s="77"/>
    </row>
    <row r="86" spans="2:24" ht="30" x14ac:dyDescent="0.25">
      <c r="C86" s="77"/>
      <c r="D86" s="310" t="s">
        <v>445</v>
      </c>
      <c r="E86" s="311" t="s">
        <v>446</v>
      </c>
      <c r="F86" s="225">
        <v>235</v>
      </c>
      <c r="G86" s="231"/>
      <c r="H86" s="125" t="s">
        <v>347</v>
      </c>
      <c r="I86" s="108" t="s">
        <v>348</v>
      </c>
      <c r="J86" s="108">
        <v>11151.35400000001</v>
      </c>
      <c r="K86" s="231"/>
      <c r="L86" s="312" t="s">
        <v>339</v>
      </c>
      <c r="M86" s="313" t="s">
        <v>340</v>
      </c>
      <c r="N86" s="232">
        <v>2760.8103000000006</v>
      </c>
      <c r="O86" s="231"/>
      <c r="P86" s="307" t="s">
        <v>493</v>
      </c>
      <c r="Q86" s="307" t="s">
        <v>280</v>
      </c>
      <c r="R86" s="233">
        <v>4.5331525989508764E-2</v>
      </c>
      <c r="S86" s="231"/>
      <c r="T86" s="314" t="s">
        <v>331</v>
      </c>
      <c r="U86" s="315" t="s">
        <v>332</v>
      </c>
      <c r="V86" s="230">
        <v>107</v>
      </c>
      <c r="W86" s="77"/>
    </row>
    <row r="87" spans="2:24" x14ac:dyDescent="0.25">
      <c r="C87" s="77"/>
      <c r="D87" s="310" t="s">
        <v>299</v>
      </c>
      <c r="E87" s="311" t="s">
        <v>300</v>
      </c>
      <c r="F87" s="225">
        <v>235</v>
      </c>
      <c r="G87" s="231"/>
      <c r="H87" s="125" t="s">
        <v>449</v>
      </c>
      <c r="I87" s="108" t="s">
        <v>450</v>
      </c>
      <c r="J87" s="108">
        <v>10250.472000000007</v>
      </c>
      <c r="K87" s="231"/>
      <c r="L87" s="312" t="s">
        <v>421</v>
      </c>
      <c r="M87" s="313" t="s">
        <v>422</v>
      </c>
      <c r="N87" s="232">
        <v>2693.9389999999948</v>
      </c>
      <c r="O87" s="231"/>
      <c r="P87" s="307" t="s">
        <v>329</v>
      </c>
      <c r="Q87" s="307" t="s">
        <v>330</v>
      </c>
      <c r="R87" s="233">
        <v>4.5311978091555273E-2</v>
      </c>
      <c r="S87" s="231"/>
      <c r="T87" s="314" t="s">
        <v>301</v>
      </c>
      <c r="U87" s="315" t="s">
        <v>302</v>
      </c>
      <c r="V87" s="230">
        <v>106</v>
      </c>
      <c r="W87" s="77"/>
    </row>
    <row r="88" spans="2:24" x14ac:dyDescent="0.25">
      <c r="C88" s="77"/>
      <c r="D88" s="310" t="s">
        <v>443</v>
      </c>
      <c r="E88" s="311" t="s">
        <v>444</v>
      </c>
      <c r="F88" s="225">
        <v>234</v>
      </c>
      <c r="G88" s="231"/>
      <c r="H88" s="125" t="s">
        <v>479</v>
      </c>
      <c r="I88" s="108" t="s">
        <v>480</v>
      </c>
      <c r="J88" s="108">
        <v>9760.103699999996</v>
      </c>
      <c r="K88" s="231"/>
      <c r="L88" s="312" t="s">
        <v>457</v>
      </c>
      <c r="M88" s="313" t="s">
        <v>458</v>
      </c>
      <c r="N88" s="232">
        <v>2637.3549999999991</v>
      </c>
      <c r="O88" s="231"/>
      <c r="P88" s="307" t="s">
        <v>443</v>
      </c>
      <c r="Q88" s="307" t="s">
        <v>444</v>
      </c>
      <c r="R88" s="233">
        <v>4.3423176015538363E-2</v>
      </c>
      <c r="S88" s="231"/>
      <c r="T88" s="314" t="s">
        <v>313</v>
      </c>
      <c r="U88" s="315" t="s">
        <v>314</v>
      </c>
      <c r="V88" s="230">
        <v>103</v>
      </c>
      <c r="W88" s="77"/>
    </row>
    <row r="89" spans="2:24" x14ac:dyDescent="0.25">
      <c r="C89" s="77"/>
      <c r="D89" s="310" t="s">
        <v>457</v>
      </c>
      <c r="E89" s="311" t="s">
        <v>458</v>
      </c>
      <c r="F89" s="225">
        <v>224</v>
      </c>
      <c r="G89" s="231"/>
      <c r="H89" s="125" t="s">
        <v>427</v>
      </c>
      <c r="I89" s="108" t="s">
        <v>428</v>
      </c>
      <c r="J89" s="108">
        <v>9582.6630000000205</v>
      </c>
      <c r="K89" s="231"/>
      <c r="L89" s="312" t="s">
        <v>375</v>
      </c>
      <c r="M89" s="313" t="s">
        <v>376</v>
      </c>
      <c r="N89" s="232">
        <v>2596.9967999999985</v>
      </c>
      <c r="O89" s="231"/>
      <c r="P89" s="307" t="s">
        <v>415</v>
      </c>
      <c r="Q89" s="307" t="s">
        <v>416</v>
      </c>
      <c r="R89" s="233">
        <v>4.0784423476960333E-2</v>
      </c>
      <c r="S89" s="231"/>
      <c r="T89" s="314" t="s">
        <v>333</v>
      </c>
      <c r="U89" s="315" t="s">
        <v>334</v>
      </c>
      <c r="V89" s="230">
        <v>102</v>
      </c>
      <c r="W89" s="77"/>
    </row>
    <row r="90" spans="2:24" x14ac:dyDescent="0.25">
      <c r="C90" s="77"/>
      <c r="D90" s="310" t="s">
        <v>387</v>
      </c>
      <c r="E90" s="311" t="s">
        <v>388</v>
      </c>
      <c r="F90" s="225">
        <v>227</v>
      </c>
      <c r="G90" s="231"/>
      <c r="H90" s="125" t="s">
        <v>299</v>
      </c>
      <c r="I90" s="108" t="s">
        <v>300</v>
      </c>
      <c r="J90" s="108">
        <v>9197.525700000002</v>
      </c>
      <c r="K90" s="231"/>
      <c r="L90" s="312" t="s">
        <v>343</v>
      </c>
      <c r="M90" s="313" t="s">
        <v>344</v>
      </c>
      <c r="N90" s="232">
        <v>2453.5970000000025</v>
      </c>
      <c r="O90" s="231"/>
      <c r="P90" s="307" t="s">
        <v>315</v>
      </c>
      <c r="Q90" s="307" t="s">
        <v>316</v>
      </c>
      <c r="R90" s="233">
        <v>4.0153602018636957E-2</v>
      </c>
      <c r="S90" s="231"/>
      <c r="T90" s="314" t="s">
        <v>427</v>
      </c>
      <c r="U90" s="315" t="s">
        <v>428</v>
      </c>
      <c r="V90" s="230">
        <v>98</v>
      </c>
      <c r="W90" s="77"/>
    </row>
    <row r="91" spans="2:24" ht="30" x14ac:dyDescent="0.25">
      <c r="C91" s="77"/>
      <c r="D91" s="310" t="s">
        <v>407</v>
      </c>
      <c r="E91" s="311" t="s">
        <v>408</v>
      </c>
      <c r="F91" s="225">
        <v>214</v>
      </c>
      <c r="G91" s="231"/>
      <c r="H91" s="125" t="s">
        <v>453</v>
      </c>
      <c r="I91" s="108" t="s">
        <v>454</v>
      </c>
      <c r="J91" s="108">
        <v>8187.2740000000013</v>
      </c>
      <c r="K91" s="231"/>
      <c r="L91" s="312" t="s">
        <v>301</v>
      </c>
      <c r="M91" s="313" t="s">
        <v>302</v>
      </c>
      <c r="N91" s="232">
        <v>2190.9650000000011</v>
      </c>
      <c r="O91" s="231"/>
      <c r="P91" s="307" t="s">
        <v>439</v>
      </c>
      <c r="Q91" s="307" t="s">
        <v>440</v>
      </c>
      <c r="R91" s="233">
        <v>3.9766527378399641E-2</v>
      </c>
      <c r="S91" s="231"/>
      <c r="T91" s="314" t="s">
        <v>493</v>
      </c>
      <c r="U91" s="315" t="s">
        <v>280</v>
      </c>
      <c r="V91" s="230">
        <v>112</v>
      </c>
      <c r="W91" s="77"/>
    </row>
    <row r="92" spans="2:24" x14ac:dyDescent="0.25">
      <c r="C92" s="77"/>
      <c r="D92" s="310" t="s">
        <v>401</v>
      </c>
      <c r="E92" s="311" t="s">
        <v>402</v>
      </c>
      <c r="F92" s="225">
        <v>205</v>
      </c>
      <c r="G92" s="231"/>
      <c r="H92" s="125" t="s">
        <v>457</v>
      </c>
      <c r="I92" s="108" t="s">
        <v>458</v>
      </c>
      <c r="J92" s="108">
        <v>7872.1652000000131</v>
      </c>
      <c r="K92" s="231"/>
      <c r="L92" s="312" t="s">
        <v>415</v>
      </c>
      <c r="M92" s="313" t="s">
        <v>416</v>
      </c>
      <c r="N92" s="232">
        <v>2126.0333000000001</v>
      </c>
      <c r="O92" s="231"/>
      <c r="P92" s="307" t="s">
        <v>379</v>
      </c>
      <c r="Q92" s="307" t="s">
        <v>380</v>
      </c>
      <c r="R92" s="233">
        <v>3.9701983814885426E-2</v>
      </c>
      <c r="S92" s="231"/>
      <c r="T92" s="314" t="s">
        <v>437</v>
      </c>
      <c r="U92" s="315" t="s">
        <v>438</v>
      </c>
      <c r="V92" s="230">
        <v>94</v>
      </c>
      <c r="W92" s="77"/>
    </row>
    <row r="93" spans="2:24" x14ac:dyDescent="0.25">
      <c r="C93" s="77"/>
      <c r="D93" s="310" t="s">
        <v>417</v>
      </c>
      <c r="E93" s="311" t="s">
        <v>418</v>
      </c>
      <c r="F93" s="225">
        <v>202</v>
      </c>
      <c r="G93" s="231"/>
      <c r="H93" s="125" t="s">
        <v>421</v>
      </c>
      <c r="I93" s="108" t="s">
        <v>422</v>
      </c>
      <c r="J93" s="108">
        <v>7866.4586000000263</v>
      </c>
      <c r="K93" s="231"/>
      <c r="L93" s="312" t="s">
        <v>427</v>
      </c>
      <c r="M93" s="313" t="s">
        <v>428</v>
      </c>
      <c r="N93" s="232">
        <v>1829.2011999999995</v>
      </c>
      <c r="O93" s="231"/>
      <c r="P93" s="307" t="s">
        <v>417</v>
      </c>
      <c r="Q93" s="307" t="s">
        <v>418</v>
      </c>
      <c r="R93" s="233">
        <v>3.6750400593188716E-2</v>
      </c>
      <c r="S93" s="231"/>
      <c r="T93" s="314" t="s">
        <v>325</v>
      </c>
      <c r="U93" s="315" t="s">
        <v>326</v>
      </c>
      <c r="V93" s="230">
        <v>77</v>
      </c>
      <c r="W93" s="77"/>
    </row>
    <row r="94" spans="2:24" x14ac:dyDescent="0.25">
      <c r="C94" s="77"/>
      <c r="D94" s="310" t="s">
        <v>353</v>
      </c>
      <c r="E94" s="311" t="s">
        <v>354</v>
      </c>
      <c r="F94" s="225">
        <v>195</v>
      </c>
      <c r="G94" s="231"/>
      <c r="H94" s="125" t="s">
        <v>307</v>
      </c>
      <c r="I94" s="108" t="s">
        <v>308</v>
      </c>
      <c r="J94" s="108">
        <v>6890.9175000000359</v>
      </c>
      <c r="K94" s="231"/>
      <c r="L94" s="312" t="s">
        <v>307</v>
      </c>
      <c r="M94" s="313" t="s">
        <v>308</v>
      </c>
      <c r="N94" s="232">
        <v>1340.8332999999996</v>
      </c>
      <c r="O94" s="231"/>
      <c r="P94" s="307" t="s">
        <v>387</v>
      </c>
      <c r="Q94" s="307" t="s">
        <v>388</v>
      </c>
      <c r="R94" s="233">
        <v>3.3424475404785534E-2</v>
      </c>
      <c r="S94" s="231"/>
      <c r="T94" s="314" t="s">
        <v>355</v>
      </c>
      <c r="U94" s="315" t="s">
        <v>356</v>
      </c>
      <c r="V94" s="230">
        <v>79</v>
      </c>
      <c r="W94" s="77"/>
    </row>
    <row r="95" spans="2:24" x14ac:dyDescent="0.25">
      <c r="C95" s="77"/>
      <c r="D95" s="310" t="s">
        <v>349</v>
      </c>
      <c r="E95" s="311" t="s">
        <v>350</v>
      </c>
      <c r="F95" s="225">
        <v>184</v>
      </c>
      <c r="G95" s="231"/>
      <c r="H95" s="125" t="s">
        <v>445</v>
      </c>
      <c r="I95" s="108" t="s">
        <v>446</v>
      </c>
      <c r="J95" s="108">
        <v>6859.4276000000182</v>
      </c>
      <c r="K95" s="231"/>
      <c r="L95" s="312" t="s">
        <v>445</v>
      </c>
      <c r="M95" s="313" t="s">
        <v>446</v>
      </c>
      <c r="N95" s="232">
        <v>1320.9831000000004</v>
      </c>
      <c r="O95" s="231"/>
      <c r="P95" s="307" t="s">
        <v>347</v>
      </c>
      <c r="Q95" s="307" t="s">
        <v>348</v>
      </c>
      <c r="R95" s="233">
        <v>2.9673640234167138E-2</v>
      </c>
      <c r="S95" s="231"/>
      <c r="T95" s="314" t="s">
        <v>311</v>
      </c>
      <c r="U95" s="315" t="s">
        <v>312</v>
      </c>
      <c r="V95" s="230">
        <v>67</v>
      </c>
      <c r="W95" s="77"/>
    </row>
    <row r="96" spans="2:24" ht="30" x14ac:dyDescent="0.25">
      <c r="C96" s="77"/>
      <c r="D96" s="310" t="s">
        <v>490</v>
      </c>
      <c r="E96" s="311" t="s">
        <v>281</v>
      </c>
      <c r="F96" s="225">
        <v>181</v>
      </c>
      <c r="G96" s="231"/>
      <c r="H96" s="125" t="s">
        <v>443</v>
      </c>
      <c r="I96" s="108" t="s">
        <v>444</v>
      </c>
      <c r="J96" s="108">
        <v>5231.5374000000311</v>
      </c>
      <c r="K96" s="231"/>
      <c r="L96" s="312" t="s">
        <v>443</v>
      </c>
      <c r="M96" s="313" t="s">
        <v>444</v>
      </c>
      <c r="N96" s="232">
        <v>1085.820899999997</v>
      </c>
      <c r="O96" s="231"/>
      <c r="P96" s="307" t="s">
        <v>491</v>
      </c>
      <c r="Q96" s="307" t="s">
        <v>282</v>
      </c>
      <c r="R96" s="233">
        <v>2.9635207293249411E-2</v>
      </c>
      <c r="S96" s="231"/>
      <c r="T96" s="314" t="s">
        <v>369</v>
      </c>
      <c r="U96" s="315" t="s">
        <v>370</v>
      </c>
      <c r="V96" s="230">
        <v>67</v>
      </c>
      <c r="W96" s="77"/>
    </row>
    <row r="97" spans="3:23" ht="30" x14ac:dyDescent="0.25">
      <c r="C97" s="77"/>
      <c r="D97" s="310" t="s">
        <v>453</v>
      </c>
      <c r="E97" s="311" t="s">
        <v>454</v>
      </c>
      <c r="F97" s="225">
        <v>140</v>
      </c>
      <c r="G97" s="231"/>
      <c r="H97" s="125" t="s">
        <v>492</v>
      </c>
      <c r="I97" s="108" t="s">
        <v>279</v>
      </c>
      <c r="J97" s="108">
        <v>3690.1460000000056</v>
      </c>
      <c r="K97" s="231"/>
      <c r="L97" s="312" t="s">
        <v>490</v>
      </c>
      <c r="M97" s="313" t="s">
        <v>281</v>
      </c>
      <c r="N97" s="232">
        <v>393.41299999999984</v>
      </c>
      <c r="O97" s="231"/>
      <c r="P97" s="307" t="s">
        <v>490</v>
      </c>
      <c r="Q97" s="307" t="s">
        <v>281</v>
      </c>
      <c r="R97" s="233">
        <v>2.8799892649870856E-2</v>
      </c>
      <c r="S97" s="231"/>
      <c r="T97" s="314" t="s">
        <v>393</v>
      </c>
      <c r="U97" s="315" t="s">
        <v>394</v>
      </c>
      <c r="V97" s="230">
        <v>62</v>
      </c>
      <c r="W97" s="77"/>
    </row>
    <row r="98" spans="3:23" x14ac:dyDescent="0.25">
      <c r="C98" s="77"/>
      <c r="D98" s="310" t="s">
        <v>479</v>
      </c>
      <c r="E98" s="311" t="s">
        <v>480</v>
      </c>
      <c r="F98" s="225">
        <v>134</v>
      </c>
      <c r="G98" s="231"/>
      <c r="H98" s="125" t="s">
        <v>493</v>
      </c>
      <c r="I98" s="108" t="s">
        <v>280</v>
      </c>
      <c r="J98" s="108">
        <v>1901.2041999999976</v>
      </c>
      <c r="K98" s="231"/>
      <c r="L98" s="312" t="s">
        <v>493</v>
      </c>
      <c r="M98" s="313" t="s">
        <v>280</v>
      </c>
      <c r="N98" s="232">
        <v>381.4886000000003</v>
      </c>
      <c r="O98" s="231"/>
      <c r="P98" s="307" t="s">
        <v>449</v>
      </c>
      <c r="Q98" s="307" t="s">
        <v>450</v>
      </c>
      <c r="R98" s="233">
        <v>2.5852388398486775E-2</v>
      </c>
      <c r="S98" s="231"/>
      <c r="T98" s="314" t="s">
        <v>413</v>
      </c>
      <c r="U98" s="315" t="s">
        <v>414</v>
      </c>
      <c r="V98" s="230">
        <v>54</v>
      </c>
      <c r="W98" s="77"/>
    </row>
    <row r="99" spans="3:23" ht="30" x14ac:dyDescent="0.25">
      <c r="C99" s="77"/>
      <c r="D99" s="310" t="s">
        <v>491</v>
      </c>
      <c r="E99" s="311" t="s">
        <v>282</v>
      </c>
      <c r="F99" s="225">
        <v>107</v>
      </c>
      <c r="G99" s="231"/>
      <c r="H99" s="125" t="s">
        <v>477</v>
      </c>
      <c r="I99" s="108" t="s">
        <v>478</v>
      </c>
      <c r="J99" s="108">
        <v>1482.307</v>
      </c>
      <c r="K99" s="231"/>
      <c r="L99" s="312" t="s">
        <v>477</v>
      </c>
      <c r="M99" s="313" t="s">
        <v>478</v>
      </c>
      <c r="N99" s="232">
        <v>242.68299999999994</v>
      </c>
      <c r="O99" s="231"/>
      <c r="P99" s="307" t="s">
        <v>349</v>
      </c>
      <c r="Q99" s="307" t="s">
        <v>350</v>
      </c>
      <c r="R99" s="233">
        <v>2.5620111474107077E-2</v>
      </c>
      <c r="S99" s="231"/>
      <c r="T99" s="314" t="s">
        <v>491</v>
      </c>
      <c r="U99" s="315" t="s">
        <v>282</v>
      </c>
      <c r="V99" s="230">
        <v>53</v>
      </c>
      <c r="W99" s="77"/>
    </row>
    <row r="100" spans="3:23" ht="30" x14ac:dyDescent="0.25">
      <c r="C100" s="77"/>
      <c r="D100" s="310" t="s">
        <v>492</v>
      </c>
      <c r="E100" s="311" t="s">
        <v>279</v>
      </c>
      <c r="F100" s="225">
        <v>98</v>
      </c>
      <c r="G100" s="231"/>
      <c r="H100" s="125" t="s">
        <v>487</v>
      </c>
      <c r="I100" s="108" t="s">
        <v>488</v>
      </c>
      <c r="J100" s="108">
        <v>923.03000000000031</v>
      </c>
      <c r="K100" s="231"/>
      <c r="L100" s="312" t="s">
        <v>491</v>
      </c>
      <c r="M100" s="313" t="s">
        <v>282</v>
      </c>
      <c r="N100" s="232">
        <v>183.09799999999996</v>
      </c>
      <c r="O100" s="231"/>
      <c r="P100" s="307" t="s">
        <v>399</v>
      </c>
      <c r="Q100" s="307" t="s">
        <v>400</v>
      </c>
      <c r="R100" s="233">
        <v>2.5405983960628379E-2</v>
      </c>
      <c r="S100" s="231"/>
      <c r="T100" s="314" t="s">
        <v>353</v>
      </c>
      <c r="U100" s="315" t="s">
        <v>354</v>
      </c>
      <c r="V100" s="230">
        <v>52</v>
      </c>
      <c r="W100" s="77"/>
    </row>
    <row r="101" spans="3:23" x14ac:dyDescent="0.25">
      <c r="C101" s="77"/>
      <c r="D101" s="310" t="s">
        <v>487</v>
      </c>
      <c r="E101" s="311" t="s">
        <v>488</v>
      </c>
      <c r="F101" s="225">
        <v>27</v>
      </c>
      <c r="G101" s="231"/>
      <c r="H101" s="125" t="s">
        <v>490</v>
      </c>
      <c r="I101" s="108" t="s">
        <v>281</v>
      </c>
      <c r="J101" s="108">
        <v>858.49600000000032</v>
      </c>
      <c r="K101" s="231"/>
      <c r="L101" s="312" t="s">
        <v>492</v>
      </c>
      <c r="M101" s="313" t="s">
        <v>279</v>
      </c>
      <c r="N101" s="232">
        <v>154.48099999999999</v>
      </c>
      <c r="O101" s="231"/>
      <c r="P101" s="307" t="s">
        <v>299</v>
      </c>
      <c r="Q101" s="307" t="s">
        <v>300</v>
      </c>
      <c r="R101" s="233">
        <v>1.8777013406719494E-2</v>
      </c>
      <c r="S101" s="231"/>
      <c r="T101" s="314" t="s">
        <v>407</v>
      </c>
      <c r="U101" s="315" t="s">
        <v>408</v>
      </c>
      <c r="V101" s="230">
        <v>50</v>
      </c>
      <c r="W101" s="77"/>
    </row>
    <row r="102" spans="3:23" x14ac:dyDescent="0.25">
      <c r="C102" s="77"/>
      <c r="D102" s="310" t="s">
        <v>477</v>
      </c>
      <c r="E102" s="311" t="s">
        <v>478</v>
      </c>
      <c r="F102" s="225">
        <v>26</v>
      </c>
      <c r="G102" s="231"/>
      <c r="H102" s="125" t="s">
        <v>491</v>
      </c>
      <c r="I102" s="108" t="s">
        <v>282</v>
      </c>
      <c r="J102" s="108">
        <v>682.64700000000016</v>
      </c>
      <c r="K102" s="231"/>
      <c r="L102" s="312" t="s">
        <v>481</v>
      </c>
      <c r="M102" s="313" t="s">
        <v>482</v>
      </c>
      <c r="N102" s="232">
        <v>91.745000000000005</v>
      </c>
      <c r="O102" s="231"/>
      <c r="P102" s="307" t="s">
        <v>421</v>
      </c>
      <c r="Q102" s="307" t="s">
        <v>422</v>
      </c>
      <c r="R102" s="233">
        <v>1.7155783578427689E-2</v>
      </c>
      <c r="S102" s="231"/>
      <c r="T102" s="314" t="s">
        <v>339</v>
      </c>
      <c r="U102" s="315" t="s">
        <v>340</v>
      </c>
      <c r="V102" s="230">
        <v>49</v>
      </c>
      <c r="W102" s="77"/>
    </row>
    <row r="103" spans="3:23" x14ac:dyDescent="0.25">
      <c r="C103" s="77"/>
      <c r="D103" s="310" t="s">
        <v>447</v>
      </c>
      <c r="E103" s="311" t="s">
        <v>448</v>
      </c>
      <c r="F103" s="225">
        <v>16</v>
      </c>
      <c r="G103" s="231"/>
      <c r="H103" s="125" t="s">
        <v>447</v>
      </c>
      <c r="I103" s="108" t="s">
        <v>448</v>
      </c>
      <c r="J103" s="108">
        <v>164.73900000000003</v>
      </c>
      <c r="K103" s="231"/>
      <c r="L103" s="312" t="s">
        <v>487</v>
      </c>
      <c r="M103" s="313" t="s">
        <v>488</v>
      </c>
      <c r="N103" s="232">
        <v>91.316000000000003</v>
      </c>
      <c r="O103" s="231"/>
      <c r="P103" s="307" t="s">
        <v>457</v>
      </c>
      <c r="Q103" s="307" t="s">
        <v>458</v>
      </c>
      <c r="R103" s="233">
        <v>1.6978057959699554E-2</v>
      </c>
      <c r="S103" s="231"/>
      <c r="T103" s="314" t="s">
        <v>401</v>
      </c>
      <c r="U103" s="315" t="s">
        <v>402</v>
      </c>
      <c r="V103" s="230">
        <v>45</v>
      </c>
      <c r="W103" s="77"/>
    </row>
    <row r="104" spans="3:23" ht="30" x14ac:dyDescent="0.25">
      <c r="C104" s="77"/>
      <c r="D104" s="310" t="s">
        <v>481</v>
      </c>
      <c r="E104" s="311" t="s">
        <v>482</v>
      </c>
      <c r="F104" s="225">
        <v>10</v>
      </c>
      <c r="G104" s="231"/>
      <c r="H104" s="125" t="s">
        <v>481</v>
      </c>
      <c r="I104" s="108" t="s">
        <v>482</v>
      </c>
      <c r="J104" s="108">
        <v>140.06499999999997</v>
      </c>
      <c r="K104" s="231"/>
      <c r="L104" s="312" t="s">
        <v>447</v>
      </c>
      <c r="M104" s="313" t="s">
        <v>448</v>
      </c>
      <c r="N104" s="232">
        <v>76.560000000000016</v>
      </c>
      <c r="O104" s="231"/>
      <c r="P104" s="425" t="s">
        <v>487</v>
      </c>
      <c r="Q104" s="425" t="s">
        <v>488</v>
      </c>
      <c r="R104" s="233">
        <v>1.6365489973582035E-2</v>
      </c>
      <c r="S104" s="231"/>
      <c r="T104" s="314" t="s">
        <v>490</v>
      </c>
      <c r="U104" s="315" t="s">
        <v>281</v>
      </c>
      <c r="V104" s="230">
        <v>37</v>
      </c>
      <c r="W104" s="77"/>
    </row>
    <row r="105" spans="3:23" ht="30" x14ac:dyDescent="0.25">
      <c r="C105" s="77"/>
      <c r="D105" s="310" t="s">
        <v>485</v>
      </c>
      <c r="E105" s="311" t="s">
        <v>486</v>
      </c>
      <c r="F105" s="225">
        <v>12</v>
      </c>
      <c r="G105" s="231"/>
      <c r="H105" s="125" t="s">
        <v>483</v>
      </c>
      <c r="I105" s="108" t="s">
        <v>484</v>
      </c>
      <c r="J105" s="108">
        <v>88.513000000000005</v>
      </c>
      <c r="K105" s="231"/>
      <c r="L105" s="312" t="s">
        <v>483</v>
      </c>
      <c r="M105" s="313" t="s">
        <v>484</v>
      </c>
      <c r="N105" s="232">
        <v>13.523</v>
      </c>
      <c r="O105" s="231"/>
      <c r="P105" s="426" t="s">
        <v>494</v>
      </c>
      <c r="Q105" s="307" t="s">
        <v>283</v>
      </c>
      <c r="R105" s="233">
        <v>4.3559999999999996E-3</v>
      </c>
      <c r="S105" s="231"/>
      <c r="T105" s="314" t="s">
        <v>477</v>
      </c>
      <c r="U105" s="315" t="s">
        <v>478</v>
      </c>
      <c r="V105" s="230">
        <v>25</v>
      </c>
      <c r="W105" s="77"/>
    </row>
    <row r="106" spans="3:23" ht="30" x14ac:dyDescent="0.25">
      <c r="C106" s="77"/>
      <c r="D106" s="310" t="s">
        <v>483</v>
      </c>
      <c r="E106" s="311" t="s">
        <v>484</v>
      </c>
      <c r="F106" s="225">
        <v>11</v>
      </c>
      <c r="G106" s="231"/>
      <c r="H106" s="321" t="s">
        <v>494</v>
      </c>
      <c r="I106" s="108" t="s">
        <v>283</v>
      </c>
      <c r="J106" s="108">
        <v>87.11999999999999</v>
      </c>
      <c r="K106" s="231"/>
      <c r="L106" s="312" t="s">
        <v>494</v>
      </c>
      <c r="M106" s="313" t="s">
        <v>283</v>
      </c>
      <c r="N106" s="232">
        <v>0.5</v>
      </c>
      <c r="O106" s="231"/>
      <c r="P106" s="426" t="s">
        <v>447</v>
      </c>
      <c r="Q106" s="307" t="s">
        <v>448</v>
      </c>
      <c r="R106" s="233" t="s">
        <v>75</v>
      </c>
      <c r="S106" s="231"/>
      <c r="T106" s="314" t="s">
        <v>492</v>
      </c>
      <c r="U106" s="315" t="s">
        <v>279</v>
      </c>
      <c r="V106" s="230">
        <v>22</v>
      </c>
      <c r="W106" s="77"/>
    </row>
    <row r="107" spans="3:23" ht="30" x14ac:dyDescent="0.25">
      <c r="C107" s="77"/>
      <c r="D107" s="427" t="s">
        <v>494</v>
      </c>
      <c r="E107" s="311" t="s">
        <v>283</v>
      </c>
      <c r="F107" s="225">
        <v>12</v>
      </c>
      <c r="G107" s="231"/>
      <c r="H107" s="125" t="s">
        <v>485</v>
      </c>
      <c r="I107" s="108" t="s">
        <v>486</v>
      </c>
      <c r="J107" s="108">
        <v>54.489999999999995</v>
      </c>
      <c r="K107" s="231"/>
      <c r="L107" s="312" t="s">
        <v>485</v>
      </c>
      <c r="M107" s="313" t="s">
        <v>486</v>
      </c>
      <c r="N107" s="232">
        <v>0.19</v>
      </c>
      <c r="O107" s="231"/>
      <c r="P107" s="428">
        <v>92</v>
      </c>
      <c r="Q107" s="307" t="s">
        <v>482</v>
      </c>
      <c r="R107" s="233" t="s">
        <v>75</v>
      </c>
      <c r="S107" s="231"/>
      <c r="T107" s="314" t="s">
        <v>494</v>
      </c>
      <c r="U107" s="315" t="s">
        <v>283</v>
      </c>
      <c r="V107" s="230">
        <v>0</v>
      </c>
      <c r="W107" s="77"/>
    </row>
  </sheetData>
  <mergeCells count="10">
    <mergeCell ref="D3:E3"/>
    <mergeCell ref="H3:I3"/>
    <mergeCell ref="L3:M3"/>
    <mergeCell ref="P3:Q3"/>
    <mergeCell ref="T3:U3"/>
    <mergeCell ref="D2:F2"/>
    <mergeCell ref="H2:J2"/>
    <mergeCell ref="L2:N2"/>
    <mergeCell ref="P2:R2"/>
    <mergeCell ref="T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00B0F0"/>
  </sheetPr>
  <dimension ref="A1:N14"/>
  <sheetViews>
    <sheetView workbookViewId="0"/>
  </sheetViews>
  <sheetFormatPr baseColWidth="10" defaultColWidth="11.42578125" defaultRowHeight="15" x14ac:dyDescent="0.25"/>
  <cols>
    <col min="1" max="1" width="32.7109375" customWidth="1"/>
    <col min="2" max="6" width="0" hidden="1" customWidth="1"/>
    <col min="7" max="12" width="9.5703125" customWidth="1"/>
    <col min="13" max="13" width="10.85546875" customWidth="1"/>
    <col min="14" max="14" width="10.42578125" customWidth="1"/>
  </cols>
  <sheetData>
    <row r="1" spans="1:14" x14ac:dyDescent="0.25">
      <c r="A1" s="167" t="s">
        <v>554</v>
      </c>
    </row>
    <row r="4" spans="1:14" x14ac:dyDescent="0.25">
      <c r="A4" s="445" t="s">
        <v>32</v>
      </c>
      <c r="B4" s="433"/>
      <c r="C4" s="433"/>
      <c r="D4" s="181" t="s">
        <v>33</v>
      </c>
      <c r="E4" s="446" t="s">
        <v>33</v>
      </c>
      <c r="F4" s="447"/>
      <c r="G4" s="447"/>
      <c r="H4" s="447"/>
      <c r="I4" s="447"/>
      <c r="J4" s="447"/>
      <c r="K4" s="447"/>
      <c r="L4" s="448"/>
      <c r="M4" s="449" t="s">
        <v>34</v>
      </c>
      <c r="N4" s="449" t="s">
        <v>35</v>
      </c>
    </row>
    <row r="5" spans="1:14" x14ac:dyDescent="0.25">
      <c r="A5" s="445"/>
      <c r="B5" s="433">
        <v>2010</v>
      </c>
      <c r="C5" s="433">
        <v>2011</v>
      </c>
      <c r="D5" s="182">
        <v>2012</v>
      </c>
      <c r="E5" s="183">
        <v>2013</v>
      </c>
      <c r="F5" s="183">
        <v>2014</v>
      </c>
      <c r="G5" s="183">
        <v>2015</v>
      </c>
      <c r="H5" s="183">
        <v>2016</v>
      </c>
      <c r="I5" s="183">
        <v>2017</v>
      </c>
      <c r="J5" s="183">
        <v>2018</v>
      </c>
      <c r="K5" s="183">
        <v>2019</v>
      </c>
      <c r="L5" s="329">
        <v>2020</v>
      </c>
      <c r="M5" s="450"/>
      <c r="N5" s="451"/>
    </row>
    <row r="6" spans="1:14" x14ac:dyDescent="0.25">
      <c r="A6" s="184" t="s">
        <v>36</v>
      </c>
      <c r="B6" s="185">
        <v>1831</v>
      </c>
      <c r="C6" s="185">
        <v>2059</v>
      </c>
      <c r="D6" s="186">
        <v>2159</v>
      </c>
      <c r="E6" s="186">
        <v>2315</v>
      </c>
      <c r="F6" s="187">
        <v>2551</v>
      </c>
      <c r="G6" s="330">
        <v>2846</v>
      </c>
      <c r="H6" s="330">
        <v>3505</v>
      </c>
      <c r="I6" s="330">
        <v>4274</v>
      </c>
      <c r="J6" s="330">
        <v>5247</v>
      </c>
      <c r="K6" s="330">
        <v>6197.5</v>
      </c>
      <c r="L6" s="331">
        <v>6934</v>
      </c>
      <c r="M6" s="332">
        <v>0.11899999999999999</v>
      </c>
      <c r="N6" s="333">
        <v>0.54700000000000004</v>
      </c>
    </row>
    <row r="7" spans="1:14" x14ac:dyDescent="0.25">
      <c r="A7" s="334" t="s">
        <v>37</v>
      </c>
      <c r="B7" s="334">
        <v>808</v>
      </c>
      <c r="C7" s="334">
        <v>898</v>
      </c>
      <c r="D7" s="335">
        <v>1031</v>
      </c>
      <c r="E7" s="335">
        <v>1160</v>
      </c>
      <c r="F7" s="336">
        <v>1306</v>
      </c>
      <c r="G7" s="337">
        <v>1554</v>
      </c>
      <c r="H7" s="337">
        <v>1943</v>
      </c>
      <c r="I7" s="337">
        <v>2279</v>
      </c>
      <c r="J7" s="337">
        <v>2490</v>
      </c>
      <c r="K7" s="337">
        <v>2723</v>
      </c>
      <c r="L7" s="338">
        <v>3159</v>
      </c>
      <c r="M7" s="339">
        <v>0.16</v>
      </c>
      <c r="N7" s="340">
        <v>0.249</v>
      </c>
    </row>
    <row r="8" spans="1:14" ht="25.5" x14ac:dyDescent="0.25">
      <c r="A8" s="341" t="s">
        <v>38</v>
      </c>
      <c r="B8" s="341">
        <v>346</v>
      </c>
      <c r="C8" s="341">
        <v>358</v>
      </c>
      <c r="D8" s="342">
        <v>347</v>
      </c>
      <c r="E8" s="342">
        <v>323</v>
      </c>
      <c r="F8" s="343">
        <v>348</v>
      </c>
      <c r="G8" s="344">
        <v>383</v>
      </c>
      <c r="H8" s="344">
        <v>474</v>
      </c>
      <c r="I8" s="344">
        <v>486</v>
      </c>
      <c r="J8" s="344">
        <v>488</v>
      </c>
      <c r="K8" s="344">
        <v>473</v>
      </c>
      <c r="L8" s="345">
        <v>457</v>
      </c>
      <c r="M8" s="346">
        <v>-3.4000000000000002E-2</v>
      </c>
      <c r="N8" s="347">
        <v>3.5999999999999997E-2</v>
      </c>
    </row>
    <row r="9" spans="1:14" x14ac:dyDescent="0.25">
      <c r="A9" s="188" t="s">
        <v>39</v>
      </c>
      <c r="B9" s="189">
        <v>1154</v>
      </c>
      <c r="C9" s="189">
        <v>1256</v>
      </c>
      <c r="D9" s="190">
        <v>1363</v>
      </c>
      <c r="E9" s="190">
        <v>1483</v>
      </c>
      <c r="F9" s="191">
        <v>1654</v>
      </c>
      <c r="G9" s="348">
        <v>1937</v>
      </c>
      <c r="H9" s="348">
        <v>2417</v>
      </c>
      <c r="I9" s="348">
        <v>2765</v>
      </c>
      <c r="J9" s="348">
        <v>2978</v>
      </c>
      <c r="K9" s="348">
        <v>3196.5</v>
      </c>
      <c r="L9" s="349">
        <v>3616</v>
      </c>
      <c r="M9" s="350">
        <v>0.13100000000000001</v>
      </c>
      <c r="N9" s="351">
        <v>0.28499999999999998</v>
      </c>
    </row>
    <row r="10" spans="1:14" x14ac:dyDescent="0.25">
      <c r="A10" s="184" t="s">
        <v>40</v>
      </c>
      <c r="B10" s="185">
        <v>233</v>
      </c>
      <c r="C10" s="185">
        <v>263</v>
      </c>
      <c r="D10" s="186">
        <v>287</v>
      </c>
      <c r="E10" s="186">
        <v>328</v>
      </c>
      <c r="F10" s="187">
        <v>364</v>
      </c>
      <c r="G10" s="330">
        <v>411</v>
      </c>
      <c r="H10" s="330">
        <v>483</v>
      </c>
      <c r="I10" s="330">
        <v>552</v>
      </c>
      <c r="J10" s="330">
        <v>604</v>
      </c>
      <c r="K10" s="330">
        <v>671.5</v>
      </c>
      <c r="L10" s="331">
        <v>747</v>
      </c>
      <c r="M10" s="332">
        <v>0.113</v>
      </c>
      <c r="N10" s="333">
        <v>5.8999999999999997E-2</v>
      </c>
    </row>
    <row r="11" spans="1:14" x14ac:dyDescent="0.25">
      <c r="A11" s="184" t="s">
        <v>25</v>
      </c>
      <c r="B11" s="185">
        <v>389</v>
      </c>
      <c r="C11" s="185">
        <v>423</v>
      </c>
      <c r="D11" s="186">
        <v>492</v>
      </c>
      <c r="E11" s="186">
        <v>577</v>
      </c>
      <c r="F11" s="187">
        <v>643</v>
      </c>
      <c r="G11" s="330">
        <v>772</v>
      </c>
      <c r="H11" s="330">
        <v>874</v>
      </c>
      <c r="I11" s="330">
        <v>1006</v>
      </c>
      <c r="J11" s="330">
        <v>1135</v>
      </c>
      <c r="K11" s="330">
        <v>1228</v>
      </c>
      <c r="L11" s="331">
        <v>1371</v>
      </c>
      <c r="M11" s="332">
        <v>0.11700000000000001</v>
      </c>
      <c r="N11" s="333">
        <v>0.108</v>
      </c>
    </row>
    <row r="12" spans="1:14" x14ac:dyDescent="0.25">
      <c r="A12" s="192" t="s">
        <v>30</v>
      </c>
      <c r="B12" s="192">
        <v>3607</v>
      </c>
      <c r="C12" s="192">
        <v>4002</v>
      </c>
      <c r="D12" s="193">
        <v>4301</v>
      </c>
      <c r="E12" s="193">
        <v>4704</v>
      </c>
      <c r="F12" s="194">
        <v>5212</v>
      </c>
      <c r="G12" s="352">
        <v>5966</v>
      </c>
      <c r="H12" s="352">
        <v>7279</v>
      </c>
      <c r="I12" s="352">
        <v>8597</v>
      </c>
      <c r="J12" s="352">
        <v>9964</v>
      </c>
      <c r="K12" s="352">
        <v>11294.4</v>
      </c>
      <c r="L12" s="353">
        <v>12669</v>
      </c>
      <c r="M12" s="354">
        <v>0.122</v>
      </c>
      <c r="N12" s="355">
        <v>1</v>
      </c>
    </row>
    <row r="13" spans="1:14" x14ac:dyDescent="0.25">
      <c r="A13" s="195" t="s">
        <v>41</v>
      </c>
      <c r="B13" s="196">
        <v>2.3E-2</v>
      </c>
      <c r="C13" s="196">
        <v>2.4E-2</v>
      </c>
      <c r="D13" s="197">
        <v>2.5000000000000001E-2</v>
      </c>
      <c r="E13" s="356">
        <v>2.7E-2</v>
      </c>
      <c r="F13" s="357">
        <v>0.03</v>
      </c>
      <c r="G13" s="358">
        <v>3.4000000000000002E-2</v>
      </c>
      <c r="H13" s="358">
        <v>3.9E-2</v>
      </c>
      <c r="I13" s="358">
        <v>4.4999999999999998E-2</v>
      </c>
      <c r="J13" s="358">
        <v>5.2507132015598749E-2</v>
      </c>
      <c r="K13" s="358">
        <v>5.9804270970102567E-2</v>
      </c>
      <c r="L13" s="359">
        <v>6.4864318282802327E-2</v>
      </c>
      <c r="M13" s="198"/>
      <c r="N13" s="198"/>
    </row>
    <row r="14" spans="1:14" x14ac:dyDescent="0.25">
      <c r="A14" s="452" t="s">
        <v>42</v>
      </c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</row>
  </sheetData>
  <mergeCells count="5">
    <mergeCell ref="A4:A5"/>
    <mergeCell ref="E4:L4"/>
    <mergeCell ref="M4:M5"/>
    <mergeCell ref="N4:N5"/>
    <mergeCell ref="A14:N1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00B0F0"/>
  </sheetPr>
  <dimension ref="A1:D10"/>
  <sheetViews>
    <sheetView workbookViewId="0"/>
  </sheetViews>
  <sheetFormatPr baseColWidth="10" defaultColWidth="11.42578125" defaultRowHeight="15" x14ac:dyDescent="0.25"/>
  <cols>
    <col min="2" max="2" width="25.42578125" customWidth="1"/>
  </cols>
  <sheetData>
    <row r="1" spans="1:4" x14ac:dyDescent="0.25">
      <c r="A1" s="167" t="s">
        <v>554</v>
      </c>
    </row>
    <row r="2" spans="1:4" x14ac:dyDescent="0.25">
      <c r="A2" s="454" t="s">
        <v>43</v>
      </c>
      <c r="B2" s="360" t="s">
        <v>44</v>
      </c>
      <c r="C2" s="361">
        <v>0.23</v>
      </c>
      <c r="D2" s="453">
        <f>55%</f>
        <v>0.55000000000000004</v>
      </c>
    </row>
    <row r="3" spans="1:4" x14ac:dyDescent="0.25">
      <c r="A3" s="454"/>
      <c r="B3" s="360" t="s">
        <v>45</v>
      </c>
      <c r="C3" s="361">
        <v>0.16</v>
      </c>
      <c r="D3" s="453"/>
    </row>
    <row r="4" spans="1:4" x14ac:dyDescent="0.25">
      <c r="A4" s="454"/>
      <c r="B4" s="360" t="s">
        <v>46</v>
      </c>
      <c r="C4" s="361">
        <v>0.06</v>
      </c>
      <c r="D4" s="453"/>
    </row>
    <row r="5" spans="1:4" x14ac:dyDescent="0.25">
      <c r="A5" s="454"/>
      <c r="B5" s="360" t="s">
        <v>47</v>
      </c>
      <c r="C5" s="361">
        <v>0.06</v>
      </c>
      <c r="D5" s="453"/>
    </row>
    <row r="6" spans="1:4" x14ac:dyDescent="0.25">
      <c r="A6" s="454"/>
      <c r="B6" s="360" t="s">
        <v>48</v>
      </c>
      <c r="C6" s="361">
        <v>0.03</v>
      </c>
      <c r="D6" s="453"/>
    </row>
    <row r="7" spans="1:4" x14ac:dyDescent="0.25">
      <c r="A7" s="454" t="s">
        <v>49</v>
      </c>
      <c r="B7" s="360" t="s">
        <v>37</v>
      </c>
      <c r="C7" s="361">
        <v>0.25</v>
      </c>
      <c r="D7" s="453">
        <f>SUM(C7:C8)</f>
        <v>0.28999999999999998</v>
      </c>
    </row>
    <row r="8" spans="1:4" x14ac:dyDescent="0.25">
      <c r="A8" s="454"/>
      <c r="B8" s="360" t="s">
        <v>38</v>
      </c>
      <c r="C8" s="361">
        <v>0.04</v>
      </c>
      <c r="D8" s="453"/>
    </row>
    <row r="9" spans="1:4" x14ac:dyDescent="0.25">
      <c r="A9" s="360" t="s">
        <v>50</v>
      </c>
      <c r="B9" s="360" t="s">
        <v>51</v>
      </c>
      <c r="C9" s="361">
        <v>0.06</v>
      </c>
      <c r="D9" s="361">
        <v>0.06</v>
      </c>
    </row>
    <row r="10" spans="1:4" x14ac:dyDescent="0.25">
      <c r="A10" s="360" t="s">
        <v>25</v>
      </c>
      <c r="B10" s="360" t="s">
        <v>25</v>
      </c>
      <c r="C10" s="361">
        <v>0.11</v>
      </c>
      <c r="D10" s="361">
        <v>0.11</v>
      </c>
    </row>
  </sheetData>
  <mergeCells count="4">
    <mergeCell ref="D2:D6"/>
    <mergeCell ref="D7:D8"/>
    <mergeCell ref="A2:A6"/>
    <mergeCell ref="A7:A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B0F0"/>
    <pageSetUpPr fitToPage="1"/>
  </sheetPr>
  <dimension ref="A1:AP14"/>
  <sheetViews>
    <sheetView zoomScale="50" zoomScaleNormal="50" workbookViewId="0"/>
  </sheetViews>
  <sheetFormatPr baseColWidth="10" defaultColWidth="8.85546875" defaultRowHeight="15" x14ac:dyDescent="0.25"/>
  <cols>
    <col min="1" max="1" width="47.140625" bestFit="1" customWidth="1"/>
    <col min="2" max="5" width="8.42578125" customWidth="1"/>
    <col min="6" max="6" width="7.85546875" customWidth="1"/>
    <col min="7" max="7" width="8.42578125" customWidth="1"/>
    <col min="8" max="8" width="8.85546875" customWidth="1"/>
    <col min="9" max="10" width="9.85546875" customWidth="1"/>
    <col min="11" max="11" width="10.28515625" customWidth="1"/>
    <col min="12" max="12" width="9.85546875" customWidth="1"/>
    <col min="13" max="13" width="7.42578125" customWidth="1"/>
    <col min="14" max="14" width="7.140625" customWidth="1"/>
    <col min="15" max="15" width="8.85546875" style="199"/>
  </cols>
  <sheetData>
    <row r="1" spans="1:42" x14ac:dyDescent="0.25">
      <c r="A1" s="167" t="s">
        <v>554</v>
      </c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</row>
    <row r="2" spans="1:42" ht="30" x14ac:dyDescent="0.25">
      <c r="A2" s="200" t="s">
        <v>52</v>
      </c>
      <c r="B2" s="200"/>
      <c r="C2" s="200"/>
      <c r="D2" s="201" t="s">
        <v>53</v>
      </c>
      <c r="E2" s="200" t="s">
        <v>54</v>
      </c>
      <c r="F2" s="167" t="s">
        <v>55</v>
      </c>
      <c r="G2" s="167"/>
      <c r="H2" s="167"/>
      <c r="I2" s="167"/>
      <c r="J2" s="167"/>
      <c r="K2" s="167"/>
      <c r="L2" s="167"/>
      <c r="M2" s="167"/>
      <c r="N2" s="167"/>
      <c r="O2" s="202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</row>
    <row r="3" spans="1:42" x14ac:dyDescent="0.25">
      <c r="A3" s="167" t="s">
        <v>56</v>
      </c>
      <c r="B3" s="167"/>
      <c r="C3" s="167"/>
      <c r="D3" s="168">
        <v>2095</v>
      </c>
      <c r="E3" s="203">
        <v>0.16535122336227309</v>
      </c>
      <c r="F3" s="455">
        <f>SUM(E3:E7)</f>
        <v>0.55556432517758492</v>
      </c>
      <c r="G3" s="456" t="s">
        <v>57</v>
      </c>
      <c r="H3" s="167"/>
      <c r="I3" s="167"/>
      <c r="J3" s="167"/>
      <c r="K3" s="167"/>
      <c r="L3" s="167"/>
      <c r="M3" s="167"/>
      <c r="N3" s="167"/>
      <c r="O3" s="202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</row>
    <row r="4" spans="1:42" x14ac:dyDescent="0.25">
      <c r="A4" s="167" t="s">
        <v>58</v>
      </c>
      <c r="B4" s="167"/>
      <c r="C4" s="167"/>
      <c r="D4" s="167">
        <v>1963</v>
      </c>
      <c r="E4" s="203">
        <v>0.15493291239147594</v>
      </c>
      <c r="F4" s="455"/>
      <c r="G4" s="456"/>
      <c r="H4" s="167"/>
      <c r="I4" s="167"/>
      <c r="J4" s="167"/>
      <c r="K4" s="167"/>
      <c r="L4" s="167"/>
      <c r="M4" s="167"/>
      <c r="N4" s="167"/>
      <c r="O4" s="202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</row>
    <row r="5" spans="1:42" x14ac:dyDescent="0.25">
      <c r="A5" s="167" t="s">
        <v>59</v>
      </c>
      <c r="B5" s="167"/>
      <c r="C5" s="167"/>
      <c r="D5" s="167">
        <v>1181</v>
      </c>
      <c r="E5" s="203">
        <v>9.3212312549329129E-2</v>
      </c>
      <c r="F5" s="455"/>
      <c r="G5" s="456"/>
      <c r="H5" s="167"/>
      <c r="I5" s="167"/>
      <c r="J5" s="167"/>
      <c r="K5" s="167"/>
      <c r="L5" s="167"/>
      <c r="M5" s="167"/>
      <c r="N5" s="167"/>
      <c r="O5" s="202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</row>
    <row r="6" spans="1:42" x14ac:dyDescent="0.25">
      <c r="A6" s="167" t="s">
        <v>60</v>
      </c>
      <c r="B6" s="167"/>
      <c r="C6" s="167"/>
      <c r="D6" s="167">
        <v>840</v>
      </c>
      <c r="E6" s="203">
        <v>6.6298342541436461E-2</v>
      </c>
      <c r="F6" s="455"/>
      <c r="G6" s="456"/>
      <c r="H6" s="167"/>
      <c r="I6" s="167"/>
      <c r="J6" s="167"/>
      <c r="K6" s="167"/>
      <c r="L6" s="167"/>
      <c r="M6" s="167"/>
      <c r="N6" s="167"/>
      <c r="O6" s="202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</row>
    <row r="7" spans="1:42" x14ac:dyDescent="0.25">
      <c r="A7" s="167" t="s">
        <v>61</v>
      </c>
      <c r="B7" s="167"/>
      <c r="C7" s="167"/>
      <c r="D7" s="167">
        <v>960</v>
      </c>
      <c r="E7" s="203">
        <v>7.5769534333070251E-2</v>
      </c>
      <c r="F7" s="455"/>
      <c r="G7" s="456"/>
      <c r="H7" s="167"/>
      <c r="I7" s="167"/>
      <c r="J7" s="167"/>
      <c r="K7" s="167"/>
      <c r="L7" s="167"/>
      <c r="M7" s="167"/>
      <c r="N7" s="167"/>
      <c r="O7" s="202"/>
      <c r="P7" s="204"/>
      <c r="Q7" s="204"/>
      <c r="R7" s="204"/>
      <c r="S7" s="204"/>
      <c r="T7" s="204"/>
      <c r="U7" s="204"/>
      <c r="V7" s="204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</row>
    <row r="8" spans="1:42" x14ac:dyDescent="0.25">
      <c r="A8" s="167" t="s">
        <v>62</v>
      </c>
      <c r="B8" s="167"/>
      <c r="C8" s="167"/>
      <c r="D8" s="168">
        <v>3891</v>
      </c>
      <c r="E8" s="203">
        <v>0.30710339384372531</v>
      </c>
      <c r="F8" s="455">
        <f>SUM(E8:E10)</f>
        <v>0.44443567482241514</v>
      </c>
      <c r="G8" s="167"/>
      <c r="H8" s="167"/>
      <c r="I8" s="167"/>
      <c r="J8" s="167"/>
      <c r="K8" s="167"/>
      <c r="L8" s="167"/>
      <c r="M8" s="167"/>
      <c r="N8" s="167"/>
      <c r="O8" s="202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</row>
    <row r="9" spans="1:42" x14ac:dyDescent="0.25">
      <c r="A9" s="167" t="s">
        <v>63</v>
      </c>
      <c r="B9" s="167"/>
      <c r="C9" s="167"/>
      <c r="D9" s="168">
        <v>562</v>
      </c>
      <c r="E9" s="203">
        <v>4.4356748224151539E-2</v>
      </c>
      <c r="F9" s="455"/>
      <c r="G9" s="167"/>
      <c r="H9" s="167"/>
      <c r="I9" s="167"/>
      <c r="J9" s="167"/>
      <c r="K9" s="167"/>
      <c r="L9" s="167"/>
      <c r="M9" s="167"/>
      <c r="N9" s="167"/>
      <c r="O9" s="202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</row>
    <row r="10" spans="1:42" x14ac:dyDescent="0.25">
      <c r="A10" s="167" t="s">
        <v>64</v>
      </c>
      <c r="B10" s="167"/>
      <c r="C10" s="167"/>
      <c r="D10" s="168">
        <v>1178</v>
      </c>
      <c r="E10" s="203">
        <v>9.2975532754538279E-2</v>
      </c>
      <c r="F10" s="455"/>
      <c r="G10" s="167"/>
      <c r="H10" s="167"/>
      <c r="I10" s="167"/>
      <c r="J10" s="167"/>
      <c r="K10" s="167"/>
      <c r="L10" s="167"/>
      <c r="M10" s="167"/>
      <c r="N10" s="167"/>
      <c r="O10" s="202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</row>
    <row r="11" spans="1:42" x14ac:dyDescent="0.25">
      <c r="A11" s="204" t="s">
        <v>65</v>
      </c>
      <c r="B11" s="204"/>
      <c r="C11" s="204"/>
      <c r="D11" s="205">
        <v>12670</v>
      </c>
      <c r="E11" s="206">
        <v>1</v>
      </c>
      <c r="F11" s="204"/>
      <c r="G11" s="204"/>
      <c r="H11" s="204"/>
      <c r="I11" s="204"/>
      <c r="J11" s="204"/>
      <c r="K11" s="204"/>
      <c r="L11" s="204"/>
      <c r="M11" s="204"/>
      <c r="N11" s="204"/>
      <c r="O11" s="207"/>
      <c r="P11" s="167"/>
      <c r="Q11" s="167"/>
      <c r="R11" s="167"/>
      <c r="S11" s="167"/>
      <c r="T11" s="167"/>
      <c r="U11" s="167"/>
      <c r="V11" s="167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</row>
    <row r="12" spans="1:42" x14ac:dyDescent="0.25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202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</row>
    <row r="13" spans="1:42" x14ac:dyDescent="0.25">
      <c r="A13" s="16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202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</row>
    <row r="14" spans="1:42" x14ac:dyDescent="0.25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202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</row>
  </sheetData>
  <mergeCells count="3">
    <mergeCell ref="F3:F7"/>
    <mergeCell ref="G3:G7"/>
    <mergeCell ref="F8:F10"/>
  </mergeCells>
  <pageMargins left="0.7" right="0.7" top="0.75" bottom="0.75" header="0.3" footer="0.3"/>
  <pageSetup paperSize="9"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00B0F0"/>
    <pageSetUpPr fitToPage="1"/>
  </sheetPr>
  <dimension ref="A1:L8"/>
  <sheetViews>
    <sheetView zoomScaleNormal="100" workbookViewId="0">
      <selection activeCell="A11" sqref="A11"/>
    </sheetView>
  </sheetViews>
  <sheetFormatPr baseColWidth="10" defaultColWidth="8.85546875" defaultRowHeight="15" x14ac:dyDescent="0.25"/>
  <cols>
    <col min="1" max="1" width="47.140625" bestFit="1" customWidth="1"/>
    <col min="2" max="3" width="8.42578125" customWidth="1"/>
    <col min="4" max="4" width="7.85546875" customWidth="1"/>
    <col min="5" max="5" width="8.42578125" customWidth="1"/>
    <col min="6" max="6" width="8.85546875" customWidth="1"/>
    <col min="7" max="8" width="9.85546875" customWidth="1"/>
    <col min="9" max="9" width="10.28515625" customWidth="1"/>
    <col min="10" max="10" width="9.85546875" customWidth="1"/>
    <col min="11" max="11" width="7.42578125" customWidth="1"/>
    <col min="12" max="12" width="7.140625" customWidth="1"/>
  </cols>
  <sheetData>
    <row r="1" spans="1:12" x14ac:dyDescent="0.25">
      <c r="A1" s="167" t="s">
        <v>554</v>
      </c>
      <c r="B1" s="170">
        <v>2010</v>
      </c>
      <c r="C1" s="170">
        <v>2011</v>
      </c>
      <c r="D1" s="169">
        <v>2012</v>
      </c>
      <c r="E1" s="171">
        <v>2013</v>
      </c>
      <c r="F1" s="171">
        <v>2014</v>
      </c>
      <c r="G1" s="171">
        <v>2015</v>
      </c>
      <c r="H1" s="171">
        <v>2016</v>
      </c>
      <c r="I1" s="171">
        <v>2017</v>
      </c>
      <c r="J1" s="171">
        <v>2018</v>
      </c>
      <c r="K1" s="172">
        <v>2019</v>
      </c>
      <c r="L1" s="172">
        <v>2020</v>
      </c>
    </row>
    <row r="2" spans="1:12" x14ac:dyDescent="0.25">
      <c r="A2" s="169" t="s">
        <v>22</v>
      </c>
      <c r="B2" s="168">
        <v>440</v>
      </c>
      <c r="C2" s="168">
        <v>228</v>
      </c>
      <c r="D2" s="168">
        <v>100</v>
      </c>
      <c r="E2" s="168">
        <v>156</v>
      </c>
      <c r="F2" s="168">
        <v>236</v>
      </c>
      <c r="G2" s="168">
        <v>295</v>
      </c>
      <c r="H2" s="168">
        <v>659</v>
      </c>
      <c r="I2" s="168">
        <v>769</v>
      </c>
      <c r="J2" s="168">
        <v>973</v>
      </c>
      <c r="K2" s="168">
        <v>950.5</v>
      </c>
      <c r="L2" s="168">
        <v>736.5</v>
      </c>
    </row>
    <row r="3" spans="1:12" x14ac:dyDescent="0.25">
      <c r="A3" s="169" t="s">
        <v>23</v>
      </c>
      <c r="B3" s="168">
        <v>-15</v>
      </c>
      <c r="C3" s="168">
        <v>102</v>
      </c>
      <c r="D3" s="168">
        <v>107</v>
      </c>
      <c r="E3" s="168">
        <v>120</v>
      </c>
      <c r="F3" s="168">
        <v>171</v>
      </c>
      <c r="G3" s="168">
        <v>283</v>
      </c>
      <c r="H3" s="168">
        <v>480</v>
      </c>
      <c r="I3" s="168">
        <v>348</v>
      </c>
      <c r="J3" s="168">
        <v>213</v>
      </c>
      <c r="K3" s="168">
        <v>218.5</v>
      </c>
      <c r="L3" s="168">
        <v>419.5</v>
      </c>
    </row>
    <row r="4" spans="1:12" x14ac:dyDescent="0.25">
      <c r="A4" s="169" t="s">
        <v>24</v>
      </c>
      <c r="B4" s="168">
        <v>95</v>
      </c>
      <c r="C4" s="168">
        <v>30</v>
      </c>
      <c r="D4" s="168">
        <v>24</v>
      </c>
      <c r="E4" s="168">
        <v>41</v>
      </c>
      <c r="F4" s="168">
        <v>36</v>
      </c>
      <c r="G4" s="168">
        <v>47</v>
      </c>
      <c r="H4" s="168">
        <v>72</v>
      </c>
      <c r="I4" s="168">
        <v>69</v>
      </c>
      <c r="J4" s="168">
        <v>52</v>
      </c>
      <c r="K4" s="168">
        <v>67.5</v>
      </c>
      <c r="L4" s="168">
        <v>75.5</v>
      </c>
    </row>
    <row r="5" spans="1:12" x14ac:dyDescent="0.25">
      <c r="A5" s="169" t="s">
        <v>25</v>
      </c>
      <c r="B5" s="168">
        <v>30</v>
      </c>
      <c r="C5" s="168">
        <v>34</v>
      </c>
      <c r="D5" s="168">
        <v>69</v>
      </c>
      <c r="E5" s="168">
        <v>85</v>
      </c>
      <c r="F5" s="168">
        <v>66</v>
      </c>
      <c r="G5" s="168">
        <v>129</v>
      </c>
      <c r="H5" s="168">
        <v>102</v>
      </c>
      <c r="I5" s="168">
        <v>132</v>
      </c>
      <c r="J5" s="168">
        <v>129</v>
      </c>
      <c r="K5" s="168">
        <v>93</v>
      </c>
      <c r="L5" s="168">
        <v>143</v>
      </c>
    </row>
    <row r="6" spans="1:12" x14ac:dyDescent="0.25">
      <c r="A6" s="169" t="s">
        <v>29</v>
      </c>
      <c r="B6" s="168">
        <v>0</v>
      </c>
      <c r="C6" s="168">
        <v>0</v>
      </c>
      <c r="D6" s="168">
        <v>0</v>
      </c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  <c r="L6" s="168">
        <v>0</v>
      </c>
    </row>
    <row r="7" spans="1:12" x14ac:dyDescent="0.25">
      <c r="A7" s="177" t="s">
        <v>66</v>
      </c>
      <c r="B7" s="168">
        <v>550</v>
      </c>
      <c r="C7" s="168">
        <v>394</v>
      </c>
      <c r="D7" s="168">
        <v>300</v>
      </c>
      <c r="E7" s="168">
        <v>402</v>
      </c>
      <c r="F7" s="168">
        <v>509</v>
      </c>
      <c r="G7" s="168">
        <v>754</v>
      </c>
      <c r="H7" s="168">
        <v>1313</v>
      </c>
      <c r="I7" s="168">
        <v>1318</v>
      </c>
      <c r="J7" s="168">
        <v>1367</v>
      </c>
      <c r="K7" s="168">
        <v>1329.5</v>
      </c>
      <c r="L7" s="168">
        <v>1375.5</v>
      </c>
    </row>
    <row r="8" spans="1:12" x14ac:dyDescent="0.25">
      <c r="A8" s="167" t="s">
        <v>67</v>
      </c>
      <c r="B8" s="175">
        <v>0.1799149492966961</v>
      </c>
      <c r="C8" s="175">
        <v>0.10923204879401165</v>
      </c>
      <c r="D8" s="175">
        <v>7.4981254686328422E-2</v>
      </c>
      <c r="E8" s="175">
        <v>9.3466635666124162E-2</v>
      </c>
      <c r="F8" s="175">
        <v>0.10822879013395705</v>
      </c>
      <c r="G8" s="175">
        <v>0.14466615502686109</v>
      </c>
      <c r="H8" s="175">
        <v>0.22008045591686221</v>
      </c>
      <c r="I8" s="175">
        <v>0.18106882813573294</v>
      </c>
      <c r="J8" s="175">
        <v>0.1590089566127719</v>
      </c>
      <c r="K8" s="175">
        <v>0.13343034925732639</v>
      </c>
      <c r="L8" s="175">
        <v>0.12179572320361269</v>
      </c>
    </row>
  </sheetData>
  <pageMargins left="0.7" right="0.7" top="0.75" bottom="0.75" header="0.3" footer="0.3"/>
  <pageSetup paperSize="9"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00B0F0"/>
    <pageSetUpPr fitToPage="1"/>
  </sheetPr>
  <dimension ref="A1:AK73"/>
  <sheetViews>
    <sheetView zoomScaleNormal="100" workbookViewId="0"/>
  </sheetViews>
  <sheetFormatPr baseColWidth="10" defaultColWidth="8.85546875" defaultRowHeight="12.75" x14ac:dyDescent="0.25"/>
  <cols>
    <col min="1" max="1" width="34.28515625" style="387" customWidth="1"/>
    <col min="2" max="2" width="9.85546875" style="387" customWidth="1"/>
    <col min="3" max="6" width="11.42578125" style="387" customWidth="1"/>
    <col min="7" max="7" width="7.140625" style="387" customWidth="1"/>
    <col min="8" max="16384" width="8.85546875" style="387"/>
  </cols>
  <sheetData>
    <row r="1" spans="1:36" ht="15" x14ac:dyDescent="0.25">
      <c r="A1" s="167" t="s">
        <v>554</v>
      </c>
      <c r="C1" s="457" t="s">
        <v>68</v>
      </c>
      <c r="D1" s="458"/>
      <c r="E1" s="458"/>
      <c r="F1" s="458"/>
      <c r="G1" s="459"/>
      <c r="H1" s="386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</row>
    <row r="2" spans="1:36" ht="38.25" x14ac:dyDescent="0.25">
      <c r="A2" s="362" t="s">
        <v>69</v>
      </c>
      <c r="B2" s="363">
        <v>2019</v>
      </c>
      <c r="C2" s="389" t="s">
        <v>43</v>
      </c>
      <c r="D2" s="389" t="s">
        <v>23</v>
      </c>
      <c r="E2" s="389" t="s">
        <v>40</v>
      </c>
      <c r="F2" s="389" t="s">
        <v>25</v>
      </c>
      <c r="G2" s="363" t="s">
        <v>53</v>
      </c>
      <c r="H2" s="364" t="s">
        <v>70</v>
      </c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</row>
    <row r="3" spans="1:36" x14ac:dyDescent="0.25">
      <c r="A3" s="365" t="s">
        <v>71</v>
      </c>
      <c r="B3" s="366">
        <v>937</v>
      </c>
      <c r="C3" s="367">
        <v>394</v>
      </c>
      <c r="D3" s="367">
        <v>484</v>
      </c>
      <c r="E3" s="367">
        <v>12</v>
      </c>
      <c r="F3" s="367">
        <v>167</v>
      </c>
      <c r="G3" s="368">
        <v>1056</v>
      </c>
      <c r="H3" s="369">
        <v>0.12700106723585902</v>
      </c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</row>
    <row r="4" spans="1:36" x14ac:dyDescent="0.25">
      <c r="A4" s="365" t="s">
        <v>72</v>
      </c>
      <c r="B4" s="366">
        <v>928</v>
      </c>
      <c r="C4" s="367">
        <v>323</v>
      </c>
      <c r="D4" s="367">
        <v>422</v>
      </c>
      <c r="E4" s="367">
        <v>10</v>
      </c>
      <c r="F4" s="367">
        <v>284</v>
      </c>
      <c r="G4" s="368">
        <v>1039</v>
      </c>
      <c r="H4" s="369">
        <v>0.11961206896551735</v>
      </c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</row>
    <row r="5" spans="1:36" x14ac:dyDescent="0.25">
      <c r="A5" s="370" t="s">
        <v>73</v>
      </c>
      <c r="B5" s="371">
        <v>1865</v>
      </c>
      <c r="C5" s="372">
        <v>716</v>
      </c>
      <c r="D5" s="372">
        <v>906</v>
      </c>
      <c r="E5" s="372">
        <v>22</v>
      </c>
      <c r="F5" s="372">
        <v>451</v>
      </c>
      <c r="G5" s="371">
        <v>2095</v>
      </c>
      <c r="H5" s="373">
        <v>0.12332439678284191</v>
      </c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</row>
    <row r="6" spans="1:36" x14ac:dyDescent="0.25">
      <c r="A6" s="365" t="s">
        <v>74</v>
      </c>
      <c r="B6" s="366">
        <v>395</v>
      </c>
      <c r="C6" s="367">
        <v>349</v>
      </c>
      <c r="D6" s="367">
        <v>59</v>
      </c>
      <c r="E6" s="367" t="s">
        <v>75</v>
      </c>
      <c r="F6" s="367">
        <v>22</v>
      </c>
      <c r="G6" s="368">
        <v>431</v>
      </c>
      <c r="H6" s="369">
        <v>9.1139240506329156E-2</v>
      </c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88"/>
      <c r="AJ6" s="388"/>
    </row>
    <row r="7" spans="1:36" x14ac:dyDescent="0.25">
      <c r="A7" s="365" t="s">
        <v>76</v>
      </c>
      <c r="B7" s="366">
        <v>843</v>
      </c>
      <c r="C7" s="367">
        <v>569</v>
      </c>
      <c r="D7" s="367">
        <v>210</v>
      </c>
      <c r="E7" s="367">
        <v>4</v>
      </c>
      <c r="F7" s="367">
        <v>119</v>
      </c>
      <c r="G7" s="368">
        <v>902</v>
      </c>
      <c r="H7" s="369">
        <v>6.9988137603796075E-2</v>
      </c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</row>
    <row r="8" spans="1:36" x14ac:dyDescent="0.25">
      <c r="A8" s="365" t="s">
        <v>77</v>
      </c>
      <c r="B8" s="366">
        <v>552</v>
      </c>
      <c r="C8" s="367">
        <v>411</v>
      </c>
      <c r="D8" s="367">
        <v>188</v>
      </c>
      <c r="E8" s="367">
        <v>4</v>
      </c>
      <c r="F8" s="367">
        <v>27</v>
      </c>
      <c r="G8" s="368">
        <v>630</v>
      </c>
      <c r="H8" s="369">
        <v>0.14130434782608692</v>
      </c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</row>
    <row r="9" spans="1:36" x14ac:dyDescent="0.25">
      <c r="A9" s="374" t="s">
        <v>78</v>
      </c>
      <c r="B9" s="375">
        <v>1791</v>
      </c>
      <c r="C9" s="375">
        <v>1329</v>
      </c>
      <c r="D9" s="375">
        <v>457</v>
      </c>
      <c r="E9" s="375">
        <v>8</v>
      </c>
      <c r="F9" s="375">
        <v>169</v>
      </c>
      <c r="G9" s="376">
        <v>1963</v>
      </c>
      <c r="H9" s="377">
        <v>9.6035734226689096E-2</v>
      </c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8"/>
      <c r="AH9" s="388"/>
      <c r="AI9" s="388"/>
      <c r="AJ9" s="388"/>
    </row>
    <row r="10" spans="1:36" x14ac:dyDescent="0.25">
      <c r="A10" s="365" t="s">
        <v>79</v>
      </c>
      <c r="B10" s="366">
        <v>401</v>
      </c>
      <c r="C10" s="367">
        <v>292</v>
      </c>
      <c r="D10" s="367">
        <v>52</v>
      </c>
      <c r="E10" s="367">
        <v>58</v>
      </c>
      <c r="F10" s="367">
        <v>44</v>
      </c>
      <c r="G10" s="378">
        <v>446</v>
      </c>
      <c r="H10" s="369">
        <v>0.11221945137157108</v>
      </c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</row>
    <row r="11" spans="1:36" x14ac:dyDescent="0.25">
      <c r="A11" s="365" t="s">
        <v>80</v>
      </c>
      <c r="B11" s="366">
        <v>143</v>
      </c>
      <c r="C11" s="367">
        <v>96</v>
      </c>
      <c r="D11" s="367">
        <v>27</v>
      </c>
      <c r="E11" s="367">
        <v>16</v>
      </c>
      <c r="F11" s="367">
        <v>19</v>
      </c>
      <c r="G11" s="368">
        <v>159</v>
      </c>
      <c r="H11" s="369">
        <v>0.11188811188811187</v>
      </c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8"/>
      <c r="AD11" s="388"/>
      <c r="AE11" s="388"/>
      <c r="AF11" s="388"/>
      <c r="AG11" s="388"/>
      <c r="AH11" s="388"/>
      <c r="AI11" s="388"/>
      <c r="AJ11" s="388"/>
    </row>
    <row r="12" spans="1:36" x14ac:dyDescent="0.25">
      <c r="A12" s="365" t="s">
        <v>81</v>
      </c>
      <c r="B12" s="366">
        <v>72</v>
      </c>
      <c r="C12" s="367">
        <v>23</v>
      </c>
      <c r="D12" s="367">
        <v>17</v>
      </c>
      <c r="E12" s="367">
        <v>23</v>
      </c>
      <c r="F12" s="367">
        <v>16</v>
      </c>
      <c r="G12" s="368">
        <v>79</v>
      </c>
      <c r="H12" s="369">
        <v>9.7222222222222321E-2</v>
      </c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388"/>
      <c r="AE12" s="388"/>
      <c r="AF12" s="388"/>
      <c r="AG12" s="388"/>
      <c r="AH12" s="388"/>
      <c r="AI12" s="388"/>
      <c r="AJ12" s="388"/>
    </row>
    <row r="13" spans="1:36" x14ac:dyDescent="0.25">
      <c r="A13" s="365" t="s">
        <v>82</v>
      </c>
      <c r="B13" s="366">
        <v>283</v>
      </c>
      <c r="C13" s="367">
        <v>173</v>
      </c>
      <c r="D13" s="367">
        <v>72</v>
      </c>
      <c r="E13" s="367">
        <v>5</v>
      </c>
      <c r="F13" s="367">
        <v>58</v>
      </c>
      <c r="G13" s="368">
        <v>308</v>
      </c>
      <c r="H13" s="369">
        <v>8.8339222614840951E-2</v>
      </c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</row>
    <row r="14" spans="1:36" x14ac:dyDescent="0.25">
      <c r="A14" s="365" t="s">
        <v>83</v>
      </c>
      <c r="B14" s="366">
        <v>178</v>
      </c>
      <c r="C14" s="367">
        <v>135</v>
      </c>
      <c r="D14" s="367">
        <v>48</v>
      </c>
      <c r="E14" s="367">
        <v>3</v>
      </c>
      <c r="F14" s="367">
        <v>3</v>
      </c>
      <c r="G14" s="378">
        <v>189</v>
      </c>
      <c r="H14" s="369">
        <v>6.1797752808988804E-2</v>
      </c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</row>
    <row r="15" spans="1:36" x14ac:dyDescent="0.25">
      <c r="A15" s="374" t="s">
        <v>84</v>
      </c>
      <c r="B15" s="379">
        <v>1078</v>
      </c>
      <c r="C15" s="379">
        <v>720</v>
      </c>
      <c r="D15" s="379">
        <v>217</v>
      </c>
      <c r="E15" s="379">
        <v>105</v>
      </c>
      <c r="F15" s="379">
        <v>140</v>
      </c>
      <c r="G15" s="380">
        <v>1181</v>
      </c>
      <c r="H15" s="377">
        <v>9.5547309833024174E-2</v>
      </c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8"/>
      <c r="AI15" s="388"/>
      <c r="AJ15" s="388"/>
    </row>
    <row r="16" spans="1:36" x14ac:dyDescent="0.25">
      <c r="A16" s="370" t="s">
        <v>85</v>
      </c>
      <c r="B16" s="371">
        <v>2868</v>
      </c>
      <c r="C16" s="371">
        <v>2049</v>
      </c>
      <c r="D16" s="371">
        <v>674</v>
      </c>
      <c r="E16" s="371">
        <v>113</v>
      </c>
      <c r="F16" s="371">
        <v>308</v>
      </c>
      <c r="G16" s="371">
        <v>3143</v>
      </c>
      <c r="H16" s="373">
        <v>9.5885634588563473E-2</v>
      </c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8"/>
      <c r="AJ16" s="388"/>
    </row>
    <row r="17" spans="1:36" x14ac:dyDescent="0.25">
      <c r="A17" s="365" t="s">
        <v>86</v>
      </c>
      <c r="B17" s="366">
        <v>206</v>
      </c>
      <c r="C17" s="367">
        <v>177</v>
      </c>
      <c r="D17" s="367">
        <v>18</v>
      </c>
      <c r="E17" s="367">
        <v>23</v>
      </c>
      <c r="F17" s="367">
        <v>2</v>
      </c>
      <c r="G17" s="368">
        <v>220</v>
      </c>
      <c r="H17" s="369">
        <v>6.7961165048543659E-2</v>
      </c>
      <c r="I17" s="388"/>
      <c r="J17" s="388"/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</row>
    <row r="18" spans="1:36" x14ac:dyDescent="0.25">
      <c r="A18" s="365" t="s">
        <v>87</v>
      </c>
      <c r="B18" s="366">
        <v>350</v>
      </c>
      <c r="C18" s="367">
        <v>205</v>
      </c>
      <c r="D18" s="367">
        <v>159</v>
      </c>
      <c r="E18" s="367">
        <v>3</v>
      </c>
      <c r="F18" s="367" t="s">
        <v>75</v>
      </c>
      <c r="G18" s="368">
        <v>367</v>
      </c>
      <c r="H18" s="369">
        <v>4.8571428571428488E-2</v>
      </c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  <c r="AA18" s="388"/>
      <c r="AB18" s="388"/>
      <c r="AC18" s="388"/>
      <c r="AD18" s="388"/>
      <c r="AE18" s="388"/>
      <c r="AF18" s="388"/>
      <c r="AG18" s="388"/>
      <c r="AH18" s="388"/>
      <c r="AI18" s="388"/>
      <c r="AJ18" s="388"/>
    </row>
    <row r="19" spans="1:36" x14ac:dyDescent="0.25">
      <c r="A19" s="365" t="s">
        <v>88</v>
      </c>
      <c r="B19" s="366">
        <v>196</v>
      </c>
      <c r="C19" s="367">
        <v>225</v>
      </c>
      <c r="D19" s="367">
        <v>19</v>
      </c>
      <c r="E19" s="367">
        <v>9</v>
      </c>
      <c r="F19" s="367" t="s">
        <v>75</v>
      </c>
      <c r="G19" s="368">
        <v>253</v>
      </c>
      <c r="H19" s="369">
        <v>0.29081632653061229</v>
      </c>
      <c r="I19" s="388"/>
      <c r="J19" s="388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388"/>
      <c r="AI19" s="388"/>
      <c r="AJ19" s="388"/>
    </row>
    <row r="20" spans="1:36" x14ac:dyDescent="0.25">
      <c r="A20" s="370" t="s">
        <v>89</v>
      </c>
      <c r="B20" s="372">
        <v>751</v>
      </c>
      <c r="C20" s="372">
        <v>607</v>
      </c>
      <c r="D20" s="372">
        <v>197</v>
      </c>
      <c r="E20" s="372">
        <v>34</v>
      </c>
      <c r="F20" s="372">
        <v>2</v>
      </c>
      <c r="G20" s="372">
        <v>840</v>
      </c>
      <c r="H20" s="373">
        <v>0.118508655126498</v>
      </c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8"/>
      <c r="AB20" s="388"/>
      <c r="AC20" s="388"/>
      <c r="AD20" s="388"/>
      <c r="AE20" s="388"/>
      <c r="AF20" s="388"/>
      <c r="AG20" s="388"/>
      <c r="AH20" s="388"/>
      <c r="AI20" s="388"/>
      <c r="AJ20" s="388"/>
    </row>
    <row r="21" spans="1:36" x14ac:dyDescent="0.25">
      <c r="A21" s="370" t="s">
        <v>90</v>
      </c>
      <c r="B21" s="372">
        <v>914</v>
      </c>
      <c r="C21" s="372">
        <v>300</v>
      </c>
      <c r="D21" s="372">
        <v>301</v>
      </c>
      <c r="E21" s="372">
        <v>310</v>
      </c>
      <c r="F21" s="372">
        <v>50</v>
      </c>
      <c r="G21" s="372">
        <v>960</v>
      </c>
      <c r="H21" s="373">
        <v>5.032822757111588E-2</v>
      </c>
      <c r="I21" s="388"/>
      <c r="J21" s="388"/>
      <c r="K21" s="388"/>
      <c r="L21" s="388"/>
      <c r="M21" s="388"/>
      <c r="N21" s="388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8"/>
      <c r="AI21" s="388"/>
      <c r="AJ21" s="388"/>
    </row>
    <row r="22" spans="1:36" x14ac:dyDescent="0.25">
      <c r="A22" s="365" t="s">
        <v>91</v>
      </c>
      <c r="B22" s="381">
        <v>1754</v>
      </c>
      <c r="C22" s="367">
        <v>1328</v>
      </c>
      <c r="D22" s="367">
        <v>668</v>
      </c>
      <c r="E22" s="367">
        <v>11</v>
      </c>
      <c r="F22" s="367">
        <v>22</v>
      </c>
      <c r="G22" s="382">
        <v>2029</v>
      </c>
      <c r="H22" s="369">
        <v>0.15678449258836946</v>
      </c>
      <c r="I22" s="388"/>
      <c r="J22" s="388"/>
      <c r="K22" s="388"/>
      <c r="L22" s="388"/>
      <c r="M22" s="388"/>
      <c r="N22" s="388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388"/>
      <c r="AB22" s="388"/>
      <c r="AC22" s="388"/>
      <c r="AD22" s="388"/>
      <c r="AE22" s="388"/>
      <c r="AF22" s="388"/>
      <c r="AG22" s="388"/>
      <c r="AH22" s="388"/>
      <c r="AI22" s="388"/>
      <c r="AJ22" s="388"/>
    </row>
    <row r="23" spans="1:36" x14ac:dyDescent="0.25">
      <c r="A23" s="365" t="s">
        <v>92</v>
      </c>
      <c r="B23" s="381">
        <v>1570</v>
      </c>
      <c r="C23" s="367">
        <v>1275</v>
      </c>
      <c r="D23" s="367">
        <v>580</v>
      </c>
      <c r="E23" s="367">
        <v>2</v>
      </c>
      <c r="F23" s="367">
        <v>5</v>
      </c>
      <c r="G23" s="382">
        <v>1863</v>
      </c>
      <c r="H23" s="369">
        <v>0.18662420382165612</v>
      </c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</row>
    <row r="24" spans="1:36" x14ac:dyDescent="0.25">
      <c r="A24" s="374" t="s">
        <v>93</v>
      </c>
      <c r="B24" s="375">
        <v>3324</v>
      </c>
      <c r="C24" s="375">
        <v>2603</v>
      </c>
      <c r="D24" s="375">
        <v>1248</v>
      </c>
      <c r="E24" s="375">
        <v>13</v>
      </c>
      <c r="F24" s="375">
        <v>27</v>
      </c>
      <c r="G24" s="376">
        <v>3891</v>
      </c>
      <c r="H24" s="377">
        <v>0.17057761732851984</v>
      </c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</row>
    <row r="25" spans="1:36" x14ac:dyDescent="0.25">
      <c r="A25" s="365" t="s">
        <v>94</v>
      </c>
      <c r="B25" s="366">
        <v>163</v>
      </c>
      <c r="C25" s="367">
        <v>90</v>
      </c>
      <c r="D25" s="367">
        <v>93</v>
      </c>
      <c r="E25" s="367" t="s">
        <v>75</v>
      </c>
      <c r="F25" s="367">
        <v>2</v>
      </c>
      <c r="G25" s="368">
        <v>184</v>
      </c>
      <c r="H25" s="369">
        <v>0.12883435582822078</v>
      </c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</row>
    <row r="26" spans="1:36" x14ac:dyDescent="0.25">
      <c r="A26" s="365" t="s">
        <v>95</v>
      </c>
      <c r="B26" s="366">
        <v>371</v>
      </c>
      <c r="C26" s="367">
        <v>289</v>
      </c>
      <c r="D26" s="367">
        <v>75</v>
      </c>
      <c r="E26" s="367" t="s">
        <v>75</v>
      </c>
      <c r="F26" s="367">
        <v>14</v>
      </c>
      <c r="G26" s="368">
        <v>377</v>
      </c>
      <c r="H26" s="369">
        <v>1.6172506738544534E-2</v>
      </c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8"/>
    </row>
    <row r="27" spans="1:36" x14ac:dyDescent="0.25">
      <c r="A27" s="374" t="s">
        <v>96</v>
      </c>
      <c r="B27" s="375">
        <v>534</v>
      </c>
      <c r="C27" s="375">
        <v>378</v>
      </c>
      <c r="D27" s="375">
        <v>168</v>
      </c>
      <c r="E27" s="375" t="s">
        <v>75</v>
      </c>
      <c r="F27" s="375">
        <v>16</v>
      </c>
      <c r="G27" s="376">
        <v>562</v>
      </c>
      <c r="H27" s="377">
        <v>5.2434456928838857E-2</v>
      </c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388"/>
    </row>
    <row r="28" spans="1:36" x14ac:dyDescent="0.25">
      <c r="A28" s="370" t="s">
        <v>97</v>
      </c>
      <c r="B28" s="371">
        <v>3859</v>
      </c>
      <c r="C28" s="371">
        <v>2981</v>
      </c>
      <c r="D28" s="371">
        <v>1416</v>
      </c>
      <c r="E28" s="371">
        <v>13</v>
      </c>
      <c r="F28" s="371">
        <v>43</v>
      </c>
      <c r="G28" s="371">
        <v>4453</v>
      </c>
      <c r="H28" s="373">
        <v>0.15392588753563108</v>
      </c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</row>
    <row r="29" spans="1:36" x14ac:dyDescent="0.25">
      <c r="A29" s="365" t="s">
        <v>98</v>
      </c>
      <c r="B29" s="366">
        <v>979</v>
      </c>
      <c r="C29" s="367">
        <v>234</v>
      </c>
      <c r="D29" s="367">
        <v>115</v>
      </c>
      <c r="E29" s="367">
        <v>254</v>
      </c>
      <c r="F29" s="367">
        <v>500</v>
      </c>
      <c r="G29" s="368">
        <v>1103</v>
      </c>
      <c r="H29" s="369">
        <v>0.12665985699693572</v>
      </c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</row>
    <row r="30" spans="1:36" ht="25.5" x14ac:dyDescent="0.25">
      <c r="A30" s="365" t="s">
        <v>99</v>
      </c>
      <c r="B30" s="366">
        <v>56</v>
      </c>
      <c r="C30" s="367">
        <v>48</v>
      </c>
      <c r="D30" s="367">
        <v>8</v>
      </c>
      <c r="E30" s="367">
        <v>2</v>
      </c>
      <c r="F30" s="367">
        <v>17</v>
      </c>
      <c r="G30" s="368">
        <v>75</v>
      </c>
      <c r="H30" s="369">
        <v>0.33928571428571419</v>
      </c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8"/>
      <c r="AH30" s="388"/>
      <c r="AI30" s="388"/>
      <c r="AJ30" s="388"/>
    </row>
    <row r="31" spans="1:36" x14ac:dyDescent="0.25">
      <c r="A31" s="383" t="s">
        <v>100</v>
      </c>
      <c r="B31" s="371">
        <v>1036</v>
      </c>
      <c r="C31" s="372">
        <v>282</v>
      </c>
      <c r="D31" s="372">
        <v>123</v>
      </c>
      <c r="E31" s="372">
        <v>256</v>
      </c>
      <c r="F31" s="372">
        <v>517</v>
      </c>
      <c r="G31" s="371">
        <v>1178</v>
      </c>
      <c r="H31" s="373">
        <v>0.13706563706563712</v>
      </c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</row>
    <row r="32" spans="1:36" x14ac:dyDescent="0.25">
      <c r="A32" s="362" t="s">
        <v>101</v>
      </c>
      <c r="B32" s="384">
        <v>11294</v>
      </c>
      <c r="C32" s="384">
        <v>6934</v>
      </c>
      <c r="D32" s="384">
        <v>3616</v>
      </c>
      <c r="E32" s="384">
        <v>747</v>
      </c>
      <c r="F32" s="384">
        <v>1371</v>
      </c>
      <c r="G32" s="384">
        <v>12669</v>
      </c>
      <c r="H32" s="385">
        <v>0.12174605985479015</v>
      </c>
      <c r="I32" s="388"/>
      <c r="J32" s="388"/>
      <c r="K32" s="388"/>
      <c r="L32" s="388"/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  <c r="AA32" s="388"/>
      <c r="AB32" s="388"/>
      <c r="AC32" s="388"/>
      <c r="AD32" s="388"/>
      <c r="AE32" s="388"/>
      <c r="AF32" s="388"/>
      <c r="AG32" s="388"/>
      <c r="AH32" s="388"/>
    </row>
    <row r="33" spans="1:35" x14ac:dyDescent="0.25">
      <c r="A33" s="390"/>
      <c r="B33" s="388"/>
      <c r="C33" s="388"/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8"/>
      <c r="T33" s="388"/>
      <c r="U33" s="388"/>
      <c r="V33" s="388"/>
      <c r="W33" s="388"/>
      <c r="X33" s="388"/>
      <c r="Y33" s="388"/>
      <c r="Z33" s="388"/>
      <c r="AA33" s="388"/>
      <c r="AB33" s="388"/>
      <c r="AC33" s="388"/>
      <c r="AD33" s="388"/>
      <c r="AE33" s="388"/>
      <c r="AF33" s="388"/>
      <c r="AG33" s="388"/>
      <c r="AH33" s="388"/>
    </row>
    <row r="34" spans="1:35" x14ac:dyDescent="0.25">
      <c r="A34" s="388"/>
      <c r="B34" s="388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8"/>
      <c r="AA34" s="388"/>
      <c r="AB34" s="388"/>
      <c r="AC34" s="388"/>
      <c r="AD34" s="388"/>
      <c r="AE34" s="388"/>
      <c r="AF34" s="388"/>
      <c r="AG34" s="388"/>
      <c r="AH34" s="388"/>
    </row>
    <row r="35" spans="1:35" x14ac:dyDescent="0.25">
      <c r="A35" s="388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8"/>
      <c r="AE35" s="388"/>
      <c r="AF35" s="388"/>
      <c r="AG35" s="388"/>
      <c r="AH35" s="388"/>
    </row>
    <row r="36" spans="1:35" x14ac:dyDescent="0.25">
      <c r="A36" s="388"/>
      <c r="B36" s="388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8"/>
      <c r="AB36" s="388"/>
      <c r="AC36" s="388"/>
      <c r="AD36" s="388"/>
      <c r="AE36" s="388"/>
      <c r="AF36" s="388"/>
      <c r="AG36" s="388"/>
      <c r="AH36" s="388"/>
    </row>
    <row r="37" spans="1:35" x14ac:dyDescent="0.25">
      <c r="A37" s="388"/>
      <c r="B37" s="388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</row>
    <row r="38" spans="1:35" x14ac:dyDescent="0.25">
      <c r="A38" s="388"/>
      <c r="B38" s="388"/>
      <c r="C38" s="388"/>
      <c r="D38" s="388"/>
      <c r="E38" s="388"/>
      <c r="F38" s="388"/>
      <c r="G38" s="388"/>
      <c r="H38" s="391"/>
      <c r="I38" s="391"/>
      <c r="J38" s="391"/>
      <c r="K38" s="391"/>
      <c r="L38" s="391"/>
      <c r="M38" s="391"/>
      <c r="N38" s="391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</row>
    <row r="39" spans="1:35" x14ac:dyDescent="0.25">
      <c r="A39" s="388"/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</row>
    <row r="40" spans="1:35" x14ac:dyDescent="0.25">
      <c r="A40" s="388"/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</row>
    <row r="41" spans="1:35" x14ac:dyDescent="0.25">
      <c r="A41" s="388"/>
      <c r="B41" s="388"/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</row>
    <row r="42" spans="1:35" x14ac:dyDescent="0.25">
      <c r="A42" s="391"/>
      <c r="B42" s="391"/>
      <c r="C42" s="391"/>
      <c r="D42" s="391"/>
      <c r="E42" s="391"/>
      <c r="F42" s="391"/>
      <c r="G42" s="391"/>
      <c r="H42" s="388"/>
      <c r="I42" s="388"/>
      <c r="J42" s="388"/>
      <c r="K42" s="388"/>
      <c r="L42" s="388"/>
      <c r="M42" s="388"/>
      <c r="N42" s="388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</row>
    <row r="43" spans="1:35" x14ac:dyDescent="0.25">
      <c r="A43" s="388"/>
      <c r="B43" s="388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8"/>
      <c r="U43" s="388"/>
      <c r="V43" s="388"/>
      <c r="W43" s="388"/>
      <c r="X43" s="388"/>
      <c r="Y43" s="388"/>
      <c r="Z43" s="388"/>
      <c r="AA43" s="388"/>
      <c r="AB43" s="388"/>
      <c r="AC43" s="388"/>
      <c r="AD43" s="388"/>
      <c r="AE43" s="388"/>
      <c r="AF43" s="388"/>
      <c r="AG43" s="388"/>
      <c r="AH43" s="388"/>
    </row>
    <row r="44" spans="1:35" x14ac:dyDescent="0.25">
      <c r="A44" s="388"/>
      <c r="B44" s="388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</row>
    <row r="45" spans="1:35" x14ac:dyDescent="0.25">
      <c r="A45" s="388"/>
      <c r="B45" s="388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  <c r="Y45" s="388"/>
      <c r="Z45" s="388"/>
      <c r="AA45" s="388"/>
      <c r="AB45" s="388"/>
      <c r="AC45" s="388"/>
      <c r="AD45" s="388"/>
      <c r="AE45" s="388"/>
      <c r="AF45" s="388"/>
      <c r="AG45" s="388"/>
      <c r="AH45" s="388"/>
    </row>
    <row r="46" spans="1:35" x14ac:dyDescent="0.25">
      <c r="A46" s="388"/>
      <c r="B46" s="388"/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  <c r="AA46" s="388"/>
      <c r="AB46" s="388"/>
      <c r="AC46" s="388"/>
      <c r="AD46" s="388"/>
      <c r="AE46" s="388"/>
      <c r="AF46" s="388"/>
      <c r="AG46" s="388"/>
      <c r="AH46" s="388"/>
    </row>
    <row r="47" spans="1:35" x14ac:dyDescent="0.25">
      <c r="A47" s="388"/>
      <c r="B47" s="388"/>
      <c r="C47" s="388"/>
      <c r="D47" s="388"/>
      <c r="E47" s="388"/>
      <c r="F47" s="388"/>
      <c r="G47" s="388"/>
      <c r="H47" s="388"/>
      <c r="I47" s="388"/>
      <c r="J47" s="388"/>
      <c r="K47" s="388"/>
      <c r="L47" s="388"/>
      <c r="M47" s="388"/>
      <c r="N47" s="388"/>
      <c r="O47" s="388"/>
      <c r="P47" s="388"/>
      <c r="Q47" s="388"/>
      <c r="R47" s="388"/>
      <c r="S47" s="388"/>
      <c r="T47" s="388"/>
      <c r="U47" s="388"/>
      <c r="V47" s="388"/>
      <c r="W47" s="388"/>
      <c r="X47" s="388"/>
      <c r="Y47" s="388"/>
      <c r="Z47" s="388"/>
      <c r="AA47" s="388"/>
      <c r="AB47" s="388"/>
      <c r="AC47" s="388"/>
      <c r="AD47" s="388"/>
      <c r="AE47" s="388"/>
      <c r="AF47" s="388"/>
      <c r="AG47" s="388"/>
      <c r="AH47" s="388"/>
      <c r="AI47" s="388"/>
    </row>
    <row r="48" spans="1:35" x14ac:dyDescent="0.25">
      <c r="A48" s="388"/>
      <c r="B48" s="388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  <c r="AA48" s="388"/>
      <c r="AB48" s="388"/>
      <c r="AC48" s="388"/>
      <c r="AD48" s="388"/>
      <c r="AE48" s="388"/>
      <c r="AF48" s="388"/>
      <c r="AG48" s="388"/>
      <c r="AH48" s="388"/>
      <c r="AI48" s="388"/>
    </row>
    <row r="49" spans="1:37" x14ac:dyDescent="0.25">
      <c r="A49" s="388"/>
      <c r="B49" s="388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8"/>
      <c r="AD49" s="388"/>
      <c r="AE49" s="388"/>
      <c r="AF49" s="388"/>
      <c r="AG49" s="388"/>
      <c r="AH49" s="388"/>
      <c r="AI49" s="388"/>
    </row>
    <row r="50" spans="1:37" x14ac:dyDescent="0.25">
      <c r="B50" s="388"/>
      <c r="C50" s="388"/>
      <c r="D50" s="388"/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8"/>
      <c r="W50" s="388"/>
      <c r="X50" s="388"/>
      <c r="Y50" s="388"/>
      <c r="Z50" s="388"/>
      <c r="AA50" s="388"/>
      <c r="AB50" s="388"/>
      <c r="AC50" s="388"/>
      <c r="AD50" s="388"/>
      <c r="AE50" s="388"/>
      <c r="AF50" s="388"/>
      <c r="AG50" s="388"/>
      <c r="AH50" s="388"/>
      <c r="AI50" s="388"/>
      <c r="AJ50" s="388"/>
    </row>
    <row r="51" spans="1:37" x14ac:dyDescent="0.25">
      <c r="B51" s="388"/>
      <c r="C51" s="388"/>
      <c r="D51" s="388"/>
      <c r="E51" s="388"/>
      <c r="F51" s="388"/>
      <c r="G51" s="388"/>
      <c r="P51" s="388"/>
      <c r="Q51" s="388"/>
      <c r="R51" s="388"/>
      <c r="S51" s="388"/>
      <c r="T51" s="388"/>
      <c r="U51" s="388"/>
      <c r="V51" s="388"/>
      <c r="W51" s="388"/>
      <c r="X51" s="388"/>
      <c r="Y51" s="388"/>
      <c r="Z51" s="388"/>
      <c r="AA51" s="388"/>
      <c r="AB51" s="388"/>
      <c r="AC51" s="388"/>
      <c r="AD51" s="388"/>
      <c r="AE51" s="388"/>
      <c r="AF51" s="388"/>
      <c r="AG51" s="388"/>
      <c r="AH51" s="388"/>
      <c r="AI51" s="388"/>
      <c r="AJ51" s="388"/>
      <c r="AK51" s="388"/>
    </row>
    <row r="52" spans="1:37" x14ac:dyDescent="0.25">
      <c r="B52" s="392"/>
      <c r="C52" s="392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8"/>
      <c r="AB52" s="388"/>
      <c r="AC52" s="388"/>
      <c r="AD52" s="388"/>
      <c r="AE52" s="388"/>
      <c r="AF52" s="388"/>
      <c r="AG52" s="388"/>
      <c r="AH52" s="388"/>
      <c r="AI52" s="388"/>
      <c r="AJ52" s="388"/>
      <c r="AK52" s="388"/>
    </row>
    <row r="53" spans="1:37" x14ac:dyDescent="0.25">
      <c r="A53" s="388"/>
      <c r="B53" s="393"/>
      <c r="C53" s="393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8"/>
      <c r="AK53" s="388"/>
    </row>
    <row r="54" spans="1:37" x14ac:dyDescent="0.25">
      <c r="A54" s="388"/>
      <c r="B54" s="393"/>
      <c r="C54" s="393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</row>
    <row r="55" spans="1:37" x14ac:dyDescent="0.25">
      <c r="A55" s="388"/>
      <c r="B55" s="393"/>
      <c r="C55" s="393"/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8"/>
      <c r="AA55" s="388"/>
      <c r="AB55" s="388"/>
      <c r="AC55" s="388"/>
      <c r="AD55" s="388"/>
      <c r="AE55" s="388"/>
      <c r="AF55" s="388"/>
      <c r="AG55" s="388"/>
      <c r="AH55" s="388"/>
      <c r="AI55" s="388"/>
      <c r="AJ55" s="388"/>
      <c r="AK55" s="388"/>
    </row>
    <row r="56" spans="1:37" x14ac:dyDescent="0.25">
      <c r="A56" s="388"/>
      <c r="B56" s="393"/>
      <c r="C56" s="393"/>
      <c r="P56" s="388"/>
      <c r="Q56" s="388"/>
      <c r="R56" s="388"/>
      <c r="S56" s="388"/>
      <c r="T56" s="388"/>
      <c r="U56" s="388"/>
      <c r="V56" s="388"/>
      <c r="W56" s="388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8"/>
      <c r="AI56" s="388"/>
      <c r="AJ56" s="388"/>
      <c r="AK56" s="388"/>
    </row>
    <row r="57" spans="1:37" x14ac:dyDescent="0.25">
      <c r="A57" s="388"/>
      <c r="B57" s="393"/>
      <c r="C57" s="393"/>
      <c r="P57" s="388"/>
      <c r="Q57" s="388"/>
      <c r="R57" s="388"/>
      <c r="S57" s="388"/>
      <c r="T57" s="388"/>
      <c r="U57" s="388"/>
      <c r="V57" s="388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8"/>
      <c r="AH57" s="388"/>
      <c r="AI57" s="388"/>
      <c r="AJ57" s="388"/>
      <c r="AK57" s="388"/>
    </row>
    <row r="58" spans="1:37" x14ac:dyDescent="0.25">
      <c r="A58" s="388"/>
      <c r="B58" s="393"/>
      <c r="C58" s="393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88"/>
      <c r="AJ58" s="388"/>
      <c r="AK58" s="388"/>
    </row>
    <row r="59" spans="1:37" x14ac:dyDescent="0.25">
      <c r="A59" s="388"/>
      <c r="B59" s="393"/>
      <c r="C59" s="393"/>
      <c r="P59" s="388"/>
      <c r="Q59" s="388"/>
      <c r="R59" s="388"/>
      <c r="S59" s="388"/>
      <c r="T59" s="388"/>
      <c r="U59" s="388"/>
      <c r="V59" s="388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8"/>
      <c r="AH59" s="388"/>
      <c r="AI59" s="388"/>
      <c r="AJ59" s="388"/>
      <c r="AK59" s="388"/>
    </row>
    <row r="60" spans="1:37" x14ac:dyDescent="0.25">
      <c r="A60" s="388"/>
      <c r="B60" s="393"/>
      <c r="C60" s="393"/>
      <c r="P60" s="388"/>
      <c r="Q60" s="388"/>
      <c r="R60" s="388"/>
      <c r="S60" s="388"/>
      <c r="T60" s="388"/>
      <c r="U60" s="388"/>
      <c r="V60" s="388"/>
      <c r="W60" s="388"/>
      <c r="X60" s="388"/>
      <c r="Y60" s="388"/>
      <c r="Z60" s="388"/>
      <c r="AA60" s="388"/>
      <c r="AB60" s="388"/>
      <c r="AC60" s="388"/>
      <c r="AD60" s="388"/>
      <c r="AE60" s="388"/>
      <c r="AF60" s="388"/>
      <c r="AG60" s="388"/>
      <c r="AH60" s="388"/>
      <c r="AI60" s="388"/>
      <c r="AJ60" s="388"/>
      <c r="AK60" s="388"/>
    </row>
    <row r="61" spans="1:37" x14ac:dyDescent="0.25">
      <c r="B61" s="394"/>
      <c r="C61" s="394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8"/>
      <c r="AH61" s="388"/>
      <c r="AI61" s="388"/>
      <c r="AJ61" s="388"/>
      <c r="AK61" s="388"/>
    </row>
    <row r="62" spans="1:37" x14ac:dyDescent="0.25">
      <c r="B62" s="388"/>
      <c r="C62" s="388"/>
      <c r="D62" s="388"/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8"/>
      <c r="V62" s="388"/>
      <c r="W62" s="388"/>
      <c r="X62" s="388"/>
      <c r="Y62" s="388"/>
      <c r="Z62" s="388"/>
      <c r="AA62" s="388"/>
      <c r="AB62" s="388"/>
      <c r="AC62" s="388"/>
      <c r="AD62" s="388"/>
      <c r="AE62" s="388"/>
      <c r="AF62" s="388"/>
      <c r="AG62" s="388"/>
      <c r="AH62" s="388"/>
      <c r="AI62" s="388"/>
      <c r="AJ62" s="388"/>
    </row>
    <row r="63" spans="1:37" x14ac:dyDescent="0.25">
      <c r="B63" s="392"/>
      <c r="C63" s="392"/>
      <c r="E63" s="392"/>
      <c r="F63" s="392"/>
      <c r="G63" s="392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  <c r="U63" s="388"/>
      <c r="V63" s="388"/>
      <c r="W63" s="388"/>
      <c r="X63" s="388"/>
      <c r="Y63" s="388"/>
      <c r="Z63" s="388"/>
      <c r="AA63" s="388"/>
      <c r="AB63" s="388"/>
      <c r="AC63" s="388"/>
      <c r="AD63" s="388"/>
      <c r="AE63" s="388"/>
      <c r="AF63" s="388"/>
      <c r="AG63" s="388"/>
      <c r="AH63" s="388"/>
      <c r="AI63" s="388"/>
      <c r="AJ63" s="388"/>
    </row>
    <row r="64" spans="1:37" x14ac:dyDescent="0.25">
      <c r="B64" s="395"/>
      <c r="C64" s="395"/>
      <c r="E64" s="396"/>
      <c r="F64" s="396"/>
      <c r="G64" s="396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8"/>
      <c r="V64" s="388"/>
      <c r="W64" s="388"/>
      <c r="X64" s="388"/>
      <c r="Y64" s="388"/>
      <c r="Z64" s="388"/>
      <c r="AA64" s="388"/>
      <c r="AB64" s="388"/>
      <c r="AC64" s="388"/>
      <c r="AD64" s="388"/>
      <c r="AE64" s="388"/>
      <c r="AF64" s="388"/>
      <c r="AG64" s="388"/>
      <c r="AH64" s="388"/>
      <c r="AI64" s="388"/>
      <c r="AJ64" s="388"/>
    </row>
    <row r="65" spans="1:35" x14ac:dyDescent="0.25">
      <c r="B65" s="395"/>
      <c r="C65" s="395"/>
      <c r="E65" s="396"/>
      <c r="F65" s="396"/>
      <c r="G65" s="388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8"/>
      <c r="S65" s="388"/>
      <c r="T65" s="388"/>
      <c r="U65" s="388"/>
      <c r="V65" s="388"/>
      <c r="W65" s="388"/>
      <c r="X65" s="388"/>
      <c r="Y65" s="388"/>
      <c r="Z65" s="388"/>
      <c r="AA65" s="388"/>
      <c r="AB65" s="388"/>
      <c r="AC65" s="388"/>
      <c r="AD65" s="388"/>
      <c r="AE65" s="388"/>
      <c r="AF65" s="388"/>
      <c r="AG65" s="388"/>
      <c r="AH65" s="388"/>
      <c r="AI65" s="388"/>
    </row>
    <row r="66" spans="1:35" x14ac:dyDescent="0.25">
      <c r="B66" s="395"/>
      <c r="C66" s="395"/>
      <c r="E66" s="396"/>
      <c r="F66" s="396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388"/>
      <c r="X66" s="388"/>
      <c r="Y66" s="388"/>
      <c r="Z66" s="388"/>
      <c r="AA66" s="388"/>
      <c r="AB66" s="388"/>
      <c r="AC66" s="388"/>
      <c r="AD66" s="388"/>
      <c r="AE66" s="388"/>
      <c r="AF66" s="388"/>
      <c r="AG66" s="388"/>
      <c r="AH66" s="388"/>
      <c r="AI66" s="388"/>
    </row>
    <row r="67" spans="1:35" x14ac:dyDescent="0.25">
      <c r="B67" s="395"/>
      <c r="C67" s="395"/>
      <c r="E67" s="396"/>
      <c r="F67" s="396"/>
      <c r="G67" s="388"/>
      <c r="H67" s="388"/>
      <c r="I67" s="388"/>
      <c r="J67" s="388"/>
      <c r="K67" s="388"/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  <c r="W67" s="388"/>
      <c r="X67" s="388"/>
      <c r="Y67" s="388"/>
      <c r="Z67" s="388"/>
      <c r="AA67" s="388"/>
      <c r="AB67" s="388"/>
      <c r="AC67" s="388"/>
      <c r="AD67" s="388"/>
      <c r="AE67" s="388"/>
      <c r="AF67" s="388"/>
      <c r="AG67" s="388"/>
      <c r="AH67" s="388"/>
      <c r="AI67" s="388"/>
    </row>
    <row r="68" spans="1:35" x14ac:dyDescent="0.25">
      <c r="B68" s="395"/>
      <c r="C68" s="395"/>
      <c r="E68" s="396"/>
      <c r="F68" s="396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388"/>
      <c r="AE68" s="388"/>
      <c r="AF68" s="388"/>
      <c r="AG68" s="388"/>
      <c r="AH68" s="388"/>
      <c r="AI68" s="388"/>
    </row>
    <row r="69" spans="1:35" x14ac:dyDescent="0.25">
      <c r="B69" s="395"/>
      <c r="C69" s="395"/>
      <c r="E69" s="396"/>
      <c r="F69" s="396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388"/>
      <c r="AE69" s="388"/>
      <c r="AF69" s="388"/>
      <c r="AG69" s="388"/>
      <c r="AH69" s="388"/>
      <c r="AI69" s="388"/>
    </row>
    <row r="70" spans="1:35" x14ac:dyDescent="0.25">
      <c r="B70" s="395"/>
      <c r="C70" s="395"/>
      <c r="E70" s="396"/>
      <c r="F70" s="396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  <c r="AA70" s="388"/>
      <c r="AB70" s="388"/>
      <c r="AC70" s="388"/>
      <c r="AD70" s="388"/>
      <c r="AE70" s="388"/>
      <c r="AF70" s="388"/>
      <c r="AG70" s="388"/>
      <c r="AH70" s="388"/>
      <c r="AI70" s="388"/>
    </row>
    <row r="71" spans="1:35" x14ac:dyDescent="0.25">
      <c r="B71" s="395"/>
      <c r="C71" s="395"/>
      <c r="D71" s="396"/>
      <c r="E71" s="396"/>
      <c r="F71" s="396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388"/>
      <c r="AE71" s="388"/>
      <c r="AF71" s="388"/>
      <c r="AG71" s="388"/>
      <c r="AH71" s="388"/>
      <c r="AI71" s="388"/>
    </row>
    <row r="72" spans="1:35" x14ac:dyDescent="0.25">
      <c r="A72" s="391"/>
      <c r="B72" s="395"/>
      <c r="C72" s="395"/>
      <c r="D72" s="396"/>
      <c r="E72" s="396"/>
      <c r="F72" s="396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8"/>
      <c r="V72" s="388"/>
      <c r="W72" s="388"/>
      <c r="X72" s="388"/>
      <c r="Y72" s="388"/>
      <c r="Z72" s="388"/>
      <c r="AA72" s="388"/>
      <c r="AB72" s="388"/>
      <c r="AC72" s="388"/>
      <c r="AD72" s="388"/>
      <c r="AE72" s="388"/>
      <c r="AF72" s="388"/>
      <c r="AG72" s="388"/>
      <c r="AH72" s="388"/>
      <c r="AI72" s="388"/>
    </row>
    <row r="73" spans="1:35" x14ac:dyDescent="0.25">
      <c r="A73" s="388"/>
      <c r="B73" s="388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  <c r="AA73" s="388"/>
      <c r="AB73" s="388"/>
      <c r="AC73" s="388"/>
      <c r="AD73" s="388"/>
      <c r="AE73" s="388"/>
      <c r="AF73" s="388"/>
      <c r="AG73" s="388"/>
      <c r="AH73" s="388"/>
      <c r="AI73" s="388"/>
    </row>
  </sheetData>
  <mergeCells count="1">
    <mergeCell ref="C1:G1"/>
  </mergeCells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00B0F0"/>
  </sheetPr>
  <dimension ref="A1:L14"/>
  <sheetViews>
    <sheetView zoomScale="70" zoomScaleNormal="70" workbookViewId="0"/>
  </sheetViews>
  <sheetFormatPr baseColWidth="10" defaultColWidth="11.5703125" defaultRowHeight="15" x14ac:dyDescent="0.25"/>
  <cols>
    <col min="2" max="2" width="44.85546875" customWidth="1"/>
    <col min="3" max="3" width="24.140625" customWidth="1"/>
    <col min="4" max="4" width="9.5703125" customWidth="1"/>
    <col min="5" max="7" width="15.5703125" customWidth="1"/>
    <col min="8" max="8" width="15.140625" bestFit="1" customWidth="1"/>
    <col min="9" max="9" width="13.42578125" bestFit="1" customWidth="1"/>
    <col min="10" max="10" width="14.5703125" customWidth="1"/>
    <col min="11" max="11" width="11.140625" bestFit="1" customWidth="1"/>
    <col min="12" max="12" width="11.42578125" bestFit="1" customWidth="1"/>
    <col min="13" max="13" width="19.140625" bestFit="1" customWidth="1"/>
    <col min="14" max="14" width="31.140625" bestFit="1" customWidth="1"/>
    <col min="15" max="15" width="11.85546875" bestFit="1" customWidth="1"/>
  </cols>
  <sheetData>
    <row r="1" spans="1:12" x14ac:dyDescent="0.25">
      <c r="A1" s="167" t="s">
        <v>554</v>
      </c>
      <c r="B1" s="208"/>
      <c r="D1" s="209" t="s">
        <v>102</v>
      </c>
      <c r="E1" s="209" t="s">
        <v>103</v>
      </c>
      <c r="F1" s="209"/>
      <c r="G1" s="209" t="s">
        <v>104</v>
      </c>
    </row>
    <row r="2" spans="1:12" x14ac:dyDescent="0.25">
      <c r="B2" s="81"/>
      <c r="C2" s="81" t="s">
        <v>105</v>
      </c>
      <c r="D2" s="81" t="s">
        <v>106</v>
      </c>
      <c r="E2" s="81" t="s">
        <v>107</v>
      </c>
      <c r="F2" s="81" t="s">
        <v>108</v>
      </c>
      <c r="G2" s="81" t="s">
        <v>109</v>
      </c>
      <c r="H2" s="81" t="s">
        <v>110</v>
      </c>
      <c r="I2" s="81" t="s">
        <v>111</v>
      </c>
      <c r="J2" s="81" t="s">
        <v>112</v>
      </c>
      <c r="K2" s="81" t="s">
        <v>65</v>
      </c>
      <c r="L2" s="81"/>
    </row>
    <row r="3" spans="1:12" x14ac:dyDescent="0.25">
      <c r="A3" s="145" t="s">
        <v>113</v>
      </c>
      <c r="B3" s="210" t="s">
        <v>114</v>
      </c>
      <c r="C3">
        <f>(H3)*$G3</f>
        <v>35.332000000000001</v>
      </c>
      <c r="D3">
        <f>(I3)*$G3</f>
        <v>59.86</v>
      </c>
      <c r="E3">
        <f>(J3)*$G3</f>
        <v>50.808</v>
      </c>
      <c r="F3">
        <f>(1-H3)*$G3</f>
        <v>110.66800000000001</v>
      </c>
      <c r="G3" s="211">
        <v>146</v>
      </c>
      <c r="H3" s="212">
        <v>0.24199999999999999</v>
      </c>
      <c r="I3" s="20">
        <v>0.41</v>
      </c>
      <c r="J3" s="20">
        <v>0.34799999999999998</v>
      </c>
      <c r="K3" s="213">
        <f>SUM(H3:J3)</f>
        <v>0.99999999999999989</v>
      </c>
    </row>
    <row r="4" spans="1:12" x14ac:dyDescent="0.25">
      <c r="A4" s="145" t="s">
        <v>115</v>
      </c>
      <c r="B4" s="210" t="s">
        <v>116</v>
      </c>
      <c r="C4">
        <f t="shared" ref="C4:E12" si="0">(H4)*$G4</f>
        <v>1184.6310000000001</v>
      </c>
      <c r="D4">
        <f t="shared" si="0"/>
        <v>828.35100000000011</v>
      </c>
      <c r="E4">
        <f t="shared" si="0"/>
        <v>956.01800000000003</v>
      </c>
      <c r="F4">
        <f t="shared" ref="F4:F12" si="1">(1-H4)*$G4</f>
        <v>1784.3689999999999</v>
      </c>
      <c r="G4" s="211">
        <v>2969</v>
      </c>
      <c r="H4" s="212">
        <v>0.39900000000000002</v>
      </c>
      <c r="I4" s="20">
        <v>0.27900000000000003</v>
      </c>
      <c r="J4" s="20">
        <v>0.32200000000000001</v>
      </c>
      <c r="K4" s="213">
        <f>SUM(H4:J4)</f>
        <v>1</v>
      </c>
    </row>
    <row r="5" spans="1:12" x14ac:dyDescent="0.25">
      <c r="A5" s="145" t="s">
        <v>117</v>
      </c>
      <c r="B5" s="210" t="s">
        <v>71</v>
      </c>
      <c r="C5">
        <f t="shared" si="0"/>
        <v>289.34400000000005</v>
      </c>
      <c r="D5">
        <f t="shared" si="0"/>
        <v>180.22399999999999</v>
      </c>
      <c r="E5">
        <f t="shared" si="0"/>
        <v>235.13600000000002</v>
      </c>
      <c r="F5">
        <f t="shared" si="1"/>
        <v>414.65599999999995</v>
      </c>
      <c r="G5" s="211">
        <v>704</v>
      </c>
      <c r="H5" s="212">
        <v>0.41100000000000003</v>
      </c>
      <c r="I5" s="20">
        <v>0.25600000000000001</v>
      </c>
      <c r="J5" s="20">
        <v>0.33400000000000002</v>
      </c>
      <c r="K5" s="213">
        <f t="shared" ref="K5:K14" si="2">SUM(H5:J5)</f>
        <v>1.0010000000000001</v>
      </c>
    </row>
    <row r="6" spans="1:12" x14ac:dyDescent="0.25">
      <c r="A6" s="145" t="s">
        <v>118</v>
      </c>
      <c r="B6" s="210" t="s">
        <v>72</v>
      </c>
      <c r="C6">
        <f t="shared" si="0"/>
        <v>541.83600000000001</v>
      </c>
      <c r="D6">
        <f t="shared" si="0"/>
        <v>119.71599999999999</v>
      </c>
      <c r="E6">
        <f t="shared" si="0"/>
        <v>29.755999999999997</v>
      </c>
      <c r="F6">
        <f t="shared" si="1"/>
        <v>150.16399999999999</v>
      </c>
      <c r="G6" s="211">
        <v>692</v>
      </c>
      <c r="H6" s="212">
        <v>0.78300000000000003</v>
      </c>
      <c r="I6" s="20">
        <v>0.17299999999999999</v>
      </c>
      <c r="J6" s="20">
        <v>4.2999999999999997E-2</v>
      </c>
      <c r="K6" s="213">
        <f t="shared" si="2"/>
        <v>0.999</v>
      </c>
    </row>
    <row r="7" spans="1:12" x14ac:dyDescent="0.25">
      <c r="A7" s="145" t="s">
        <v>119</v>
      </c>
      <c r="B7" s="210" t="s">
        <v>120</v>
      </c>
      <c r="C7">
        <f t="shared" si="0"/>
        <v>270.72199999999998</v>
      </c>
      <c r="D7">
        <f>(I7)*$G7</f>
        <v>113.379</v>
      </c>
      <c r="E7">
        <f>(J7)*$G7</f>
        <v>28.899000000000001</v>
      </c>
      <c r="F7">
        <f t="shared" si="1"/>
        <v>142.27800000000002</v>
      </c>
      <c r="G7" s="214">
        <v>413</v>
      </c>
      <c r="H7" s="215">
        <v>0.655501210653753</v>
      </c>
      <c r="I7" s="215">
        <v>0.27452542372881356</v>
      </c>
      <c r="J7" s="215">
        <v>6.997336561743342E-2</v>
      </c>
      <c r="K7" s="213">
        <f>SUM(H7:J7)</f>
        <v>0.99999999999999989</v>
      </c>
    </row>
    <row r="8" spans="1:12" x14ac:dyDescent="0.25">
      <c r="A8" s="145" t="s">
        <v>121</v>
      </c>
      <c r="B8" s="210" t="s">
        <v>122</v>
      </c>
      <c r="C8">
        <f t="shared" si="0"/>
        <v>480</v>
      </c>
      <c r="D8">
        <f t="shared" si="0"/>
        <v>160</v>
      </c>
      <c r="E8">
        <f t="shared" si="0"/>
        <v>0</v>
      </c>
      <c r="F8">
        <f t="shared" si="1"/>
        <v>160</v>
      </c>
      <c r="G8" s="211">
        <v>640</v>
      </c>
      <c r="H8" s="212">
        <v>0.75</v>
      </c>
      <c r="I8" s="20">
        <v>0.25</v>
      </c>
      <c r="J8" s="20">
        <v>0</v>
      </c>
      <c r="K8" s="213">
        <f t="shared" si="2"/>
        <v>1</v>
      </c>
    </row>
    <row r="9" spans="1:12" x14ac:dyDescent="0.25">
      <c r="A9" s="145" t="s">
        <v>123</v>
      </c>
      <c r="B9" s="210" t="s">
        <v>124</v>
      </c>
      <c r="C9">
        <f t="shared" si="0"/>
        <v>745.28899999999999</v>
      </c>
      <c r="D9">
        <f t="shared" si="0"/>
        <v>41.710999999999999</v>
      </c>
      <c r="E9">
        <f t="shared" si="0"/>
        <v>0.78700000000000003</v>
      </c>
      <c r="F9">
        <f t="shared" si="1"/>
        <v>41.711000000000034</v>
      </c>
      <c r="G9" s="211">
        <v>787</v>
      </c>
      <c r="H9" s="212">
        <v>0.94699999999999995</v>
      </c>
      <c r="I9" s="20">
        <v>5.2999999999999999E-2</v>
      </c>
      <c r="J9" s="20">
        <v>1E-3</v>
      </c>
      <c r="K9" s="213">
        <f t="shared" si="2"/>
        <v>1.0009999999999999</v>
      </c>
    </row>
    <row r="10" spans="1:12" x14ac:dyDescent="0.25">
      <c r="A10" s="145" t="s">
        <v>125</v>
      </c>
      <c r="B10" s="210" t="s">
        <v>126</v>
      </c>
      <c r="C10">
        <f t="shared" si="0"/>
        <v>870.5</v>
      </c>
      <c r="D10">
        <f t="shared" si="0"/>
        <v>13.893999999999998</v>
      </c>
      <c r="E10">
        <f t="shared" si="0"/>
        <v>3.6059999999999999</v>
      </c>
      <c r="F10">
        <f t="shared" si="1"/>
        <v>17.499999999999993</v>
      </c>
      <c r="G10" s="214">
        <v>888</v>
      </c>
      <c r="H10" s="215">
        <v>0.9802927927927928</v>
      </c>
      <c r="I10" s="215">
        <v>1.5646396396396395E-2</v>
      </c>
      <c r="J10" s="215">
        <v>4.0608108108108106E-3</v>
      </c>
      <c r="K10" s="213">
        <f t="shared" si="2"/>
        <v>1</v>
      </c>
    </row>
    <row r="11" spans="1:12" x14ac:dyDescent="0.25">
      <c r="A11" s="145" t="s">
        <v>127</v>
      </c>
      <c r="B11" s="210" t="s">
        <v>77</v>
      </c>
      <c r="C11">
        <f t="shared" si="0"/>
        <v>417.06</v>
      </c>
      <c r="D11">
        <f t="shared" si="0"/>
        <v>2.94</v>
      </c>
      <c r="E11">
        <f t="shared" si="0"/>
        <v>0</v>
      </c>
      <c r="F11">
        <f t="shared" si="1"/>
        <v>2.9400000000000026</v>
      </c>
      <c r="G11" s="211">
        <v>420</v>
      </c>
      <c r="H11" s="212">
        <v>0.99299999999999999</v>
      </c>
      <c r="I11" s="20">
        <v>7.0000000000000001E-3</v>
      </c>
      <c r="J11" s="20">
        <v>0</v>
      </c>
      <c r="K11" s="213">
        <f t="shared" si="2"/>
        <v>1</v>
      </c>
    </row>
    <row r="12" spans="1:12" x14ac:dyDescent="0.25">
      <c r="A12" s="145" t="s">
        <v>128</v>
      </c>
      <c r="B12" s="210" t="s">
        <v>129</v>
      </c>
      <c r="C12">
        <f t="shared" si="0"/>
        <v>779.505</v>
      </c>
      <c r="D12">
        <f t="shared" si="0"/>
        <v>5.4950000000000001</v>
      </c>
      <c r="E12">
        <f t="shared" si="0"/>
        <v>0</v>
      </c>
      <c r="F12">
        <f t="shared" si="1"/>
        <v>5.4950000000000045</v>
      </c>
      <c r="G12" s="211">
        <v>785</v>
      </c>
      <c r="H12" s="212">
        <v>0.99299999999999999</v>
      </c>
      <c r="I12" s="20">
        <v>7.0000000000000001E-3</v>
      </c>
      <c r="J12" s="20">
        <v>0</v>
      </c>
      <c r="K12" s="213">
        <f t="shared" si="2"/>
        <v>1</v>
      </c>
    </row>
    <row r="13" spans="1:12" x14ac:dyDescent="0.25">
      <c r="A13" s="145"/>
      <c r="G13" s="211"/>
      <c r="H13" s="212"/>
      <c r="I13" s="20"/>
      <c r="J13" s="20"/>
      <c r="K13" s="213"/>
    </row>
    <row r="14" spans="1:12" x14ac:dyDescent="0.25">
      <c r="A14" s="145" t="s">
        <v>30</v>
      </c>
      <c r="B14" t="s">
        <v>130</v>
      </c>
      <c r="C14">
        <f>(H14)*$G14</f>
        <v>5616.59</v>
      </c>
      <c r="D14">
        <f>(I14)*$G14</f>
        <v>1528.7259999999999</v>
      </c>
      <c r="E14">
        <f>(J14)*$G14</f>
        <v>1300.684</v>
      </c>
      <c r="F14">
        <f>(1-H14)*$G14</f>
        <v>2829.41</v>
      </c>
      <c r="G14" s="211">
        <v>8446</v>
      </c>
      <c r="H14" s="212">
        <v>0.66500000000000004</v>
      </c>
      <c r="I14" s="20">
        <v>0.18099999999999999</v>
      </c>
      <c r="J14" s="20">
        <v>0.154</v>
      </c>
      <c r="K14" s="213">
        <f t="shared" si="2"/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00B0F0"/>
  </sheetPr>
  <dimension ref="A1:I12"/>
  <sheetViews>
    <sheetView workbookViewId="0">
      <selection activeCell="D15" sqref="D15"/>
    </sheetView>
  </sheetViews>
  <sheetFormatPr baseColWidth="10" defaultColWidth="11.42578125" defaultRowHeight="15" x14ac:dyDescent="0.25"/>
  <sheetData>
    <row r="1" spans="1:9" x14ac:dyDescent="0.25">
      <c r="B1" t="s">
        <v>131</v>
      </c>
    </row>
    <row r="2" spans="1:9" ht="15.75" thickBot="1" x14ac:dyDescent="0.3">
      <c r="B2" t="s">
        <v>132</v>
      </c>
      <c r="D2" t="s">
        <v>133</v>
      </c>
    </row>
    <row r="3" spans="1:9" ht="24.75" thickBot="1" x14ac:dyDescent="0.3">
      <c r="A3" s="398" t="s">
        <v>101</v>
      </c>
      <c r="B3" s="399" t="s">
        <v>134</v>
      </c>
      <c r="C3" s="399" t="s">
        <v>135</v>
      </c>
      <c r="D3" s="399" t="s">
        <v>134</v>
      </c>
      <c r="E3" s="399" t="s">
        <v>136</v>
      </c>
      <c r="F3" s="399" t="s">
        <v>137</v>
      </c>
      <c r="G3" s="399" t="s">
        <v>135</v>
      </c>
      <c r="H3" s="399" t="s">
        <v>138</v>
      </c>
      <c r="I3" s="399" t="s">
        <v>139</v>
      </c>
    </row>
    <row r="4" spans="1:9" ht="15.75" thickBot="1" x14ac:dyDescent="0.3">
      <c r="B4" s="400">
        <v>2830</v>
      </c>
      <c r="C4" s="401">
        <v>887</v>
      </c>
      <c r="D4" s="402">
        <f>33.5%</f>
        <v>0.33500000000000002</v>
      </c>
      <c r="E4" s="402">
        <v>0.18099999999999999</v>
      </c>
      <c r="F4" s="402">
        <v>0.154</v>
      </c>
      <c r="G4" s="402">
        <v>0.105</v>
      </c>
      <c r="H4" s="402">
        <f>H6/C4*G4</f>
        <v>7.1025930101465615E-2</v>
      </c>
      <c r="I4" s="402">
        <f>I6/C4*G4</f>
        <v>3.3974069898534381E-2</v>
      </c>
    </row>
    <row r="6" spans="1:9" ht="15.75" thickBot="1" x14ac:dyDescent="0.3">
      <c r="H6" s="403">
        <v>600</v>
      </c>
      <c r="I6" s="403">
        <v>287</v>
      </c>
    </row>
    <row r="8" spans="1:9" ht="15.75" thickBot="1" x14ac:dyDescent="0.3">
      <c r="B8" t="s">
        <v>140</v>
      </c>
    </row>
    <row r="9" spans="1:9" ht="23.25" thickBot="1" x14ac:dyDescent="0.3">
      <c r="B9" s="399" t="s">
        <v>141</v>
      </c>
      <c r="C9" s="399" t="s">
        <v>142</v>
      </c>
      <c r="D9" t="s">
        <v>143</v>
      </c>
    </row>
    <row r="10" spans="1:9" ht="15.75" thickBot="1" x14ac:dyDescent="0.3">
      <c r="B10" s="400">
        <v>-2830</v>
      </c>
      <c r="C10" s="401">
        <v>887</v>
      </c>
      <c r="D10" s="26">
        <f>SUM(B10:C10)</f>
        <v>-1943</v>
      </c>
    </row>
    <row r="12" spans="1:9" x14ac:dyDescent="0.25">
      <c r="A12" s="167" t="s">
        <v>554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9B85DBA9A2A49AEBE21AC629BADE4" ma:contentTypeVersion="9" ma:contentTypeDescription="Crée un document." ma:contentTypeScope="" ma:versionID="5d718e5eae2e09f4b93b582738cb911c">
  <xsd:schema xmlns:xsd="http://www.w3.org/2001/XMLSchema" xmlns:xs="http://www.w3.org/2001/XMLSchema" xmlns:p="http://schemas.microsoft.com/office/2006/metadata/properties" xmlns:ns2="c0750eb2-0aa0-4ad6-bea6-e054bb082e10" xmlns:ns3="8c72ecdc-cd52-48d5-86b5-6452e409dcc9" targetNamespace="http://schemas.microsoft.com/office/2006/metadata/properties" ma:root="true" ma:fieldsID="1f0c9f6c245ffecafd2633416beda6e3" ns2:_="" ns3:_="">
    <xsd:import namespace="c0750eb2-0aa0-4ad6-bea6-e054bb082e10"/>
    <xsd:import namespace="8c72ecdc-cd52-48d5-86b5-6452e409dc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50eb2-0aa0-4ad6-bea6-e054bb082e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2ecdc-cd52-48d5-86b5-6452e409d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96D0B-CA50-49DD-B1C0-5B3CDC4EE3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F6C2A-5589-41B4-826D-48EC8AA168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501A6E-04E0-4765-B3C6-A13063D49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50eb2-0aa0-4ad6-bea6-e054bb082e10"/>
    <ds:schemaRef ds:uri="8c72ecdc-cd52-48d5-86b5-6452e409d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Index</vt:lpstr>
      <vt:lpstr>1-1</vt:lpstr>
      <vt:lpstr>1-2</vt:lpstr>
      <vt:lpstr>1-3</vt:lpstr>
      <vt:lpstr>1-4</vt:lpstr>
      <vt:lpstr>1-5</vt:lpstr>
      <vt:lpstr>1-6</vt:lpstr>
      <vt:lpstr>1-7</vt:lpstr>
      <vt:lpstr>1-8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2-11bis 12 et 13</vt:lpstr>
      <vt:lpstr>2-14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Dorian</dc:creator>
  <cp:keywords/>
  <dc:description/>
  <cp:lastModifiedBy>Anais FABREGAS, Ifremer Brest PDG-IRSI-SISMER</cp:lastModifiedBy>
  <cp:revision/>
  <dcterms:created xsi:type="dcterms:W3CDTF">2020-06-22T08:52:53Z</dcterms:created>
  <dcterms:modified xsi:type="dcterms:W3CDTF">2021-07-23T10:50:15Z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0x0101006AE9B85DBA9A2A49AEBE21AC629BADE4</vt:lpwstr>
  </property>
</Properties>
</file>